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maticas\Dropbox\1 Projects\[CDDM] Sesion No 038\SESIÓN 38\08. FORMATO DE EVALUACIÓN CURRICULAR DEL DEPARTAMENTO DE MATEMÁTICAS\"/>
    </mc:Choice>
  </mc:AlternateContent>
  <xr:revisionPtr revIDLastSave="0" documentId="13_ncr:1_{9F8D26C6-B65B-4BB9-BCDF-E4E622D7EDDE}" xr6:coauthVersionLast="36" xr6:coauthVersionMax="47" xr10:uidLastSave="{00000000-0000-0000-0000-000000000000}"/>
  <bookViews>
    <workbookView xWindow="-120" yWindow="-120" windowWidth="29040" windowHeight="15720" xr2:uid="{996DA807-3F9D-4F7C-A17C-3BAF96107A2E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J220" i="1" l="1"/>
  <c r="J219" i="1"/>
  <c r="J217" i="1"/>
  <c r="J216" i="1"/>
  <c r="J214" i="1"/>
  <c r="J213" i="1"/>
  <c r="J212" i="1"/>
  <c r="J211" i="1"/>
  <c r="J209" i="1"/>
  <c r="J208" i="1"/>
  <c r="J207" i="1"/>
  <c r="J205" i="1"/>
  <c r="J204" i="1"/>
  <c r="J203" i="1"/>
  <c r="J201" i="1"/>
  <c r="J200" i="1"/>
  <c r="J198" i="1"/>
  <c r="J197" i="1"/>
  <c r="E198" i="1"/>
  <c r="E197" i="1"/>
  <c r="E200" i="1"/>
  <c r="J144" i="1"/>
  <c r="J143" i="1"/>
  <c r="J142" i="1"/>
  <c r="J141" i="1"/>
  <c r="J186" i="1"/>
  <c r="J185" i="1"/>
  <c r="J183" i="1"/>
  <c r="J182" i="1"/>
  <c r="J180" i="1"/>
  <c r="J179" i="1"/>
  <c r="J177" i="1"/>
  <c r="J176" i="1"/>
  <c r="J174" i="1"/>
  <c r="J173" i="1"/>
  <c r="J171" i="1"/>
  <c r="J170" i="1"/>
  <c r="J169" i="1"/>
  <c r="J167" i="1"/>
  <c r="J166" i="1"/>
  <c r="J165" i="1"/>
  <c r="J163" i="1"/>
  <c r="J162" i="1"/>
  <c r="J161" i="1"/>
  <c r="J159" i="1"/>
  <c r="J158" i="1"/>
  <c r="J156" i="1"/>
  <c r="J155" i="1"/>
  <c r="J153" i="1"/>
  <c r="J152" i="1"/>
  <c r="J150" i="1"/>
  <c r="J149" i="1"/>
  <c r="J147" i="1"/>
  <c r="J146" i="1"/>
  <c r="J131" i="1"/>
  <c r="J130" i="1"/>
  <c r="J129" i="1"/>
  <c r="J127" i="1"/>
  <c r="J126" i="1"/>
  <c r="J124" i="1"/>
  <c r="J123" i="1"/>
  <c r="J121" i="1"/>
  <c r="J120" i="1"/>
  <c r="J119" i="1"/>
  <c r="J118" i="1"/>
  <c r="J116" i="1"/>
  <c r="J115" i="1"/>
  <c r="J114" i="1"/>
  <c r="J113" i="1"/>
  <c r="J111" i="1"/>
  <c r="J110" i="1"/>
  <c r="J109" i="1"/>
  <c r="J107" i="1"/>
  <c r="J106" i="1"/>
  <c r="J105" i="1"/>
  <c r="J103" i="1"/>
  <c r="J93" i="1"/>
  <c r="J92" i="1"/>
  <c r="J91" i="1"/>
  <c r="J89" i="1"/>
  <c r="J88" i="1"/>
  <c r="J86" i="1"/>
  <c r="J85" i="1"/>
  <c r="J83" i="1"/>
  <c r="J82" i="1"/>
  <c r="J80" i="1"/>
  <c r="J79" i="1"/>
  <c r="J77" i="1"/>
  <c r="J76" i="1"/>
  <c r="J75" i="1"/>
  <c r="J73" i="1"/>
  <c r="J72" i="1"/>
  <c r="J71" i="1"/>
  <c r="J69" i="1"/>
  <c r="J68" i="1"/>
  <c r="J66" i="1"/>
  <c r="J65" i="1"/>
  <c r="J63" i="1"/>
  <c r="J62" i="1"/>
  <c r="J60" i="1"/>
  <c r="J59" i="1"/>
  <c r="J58" i="1"/>
  <c r="J29" i="1"/>
  <c r="J28" i="1"/>
  <c r="J27" i="1"/>
  <c r="J46" i="1"/>
  <c r="J47" i="1"/>
  <c r="J48" i="1"/>
  <c r="J45" i="1"/>
  <c r="J132" i="1" l="1"/>
  <c r="J221" i="1"/>
  <c r="J49" i="1"/>
  <c r="J30" i="1"/>
  <c r="F200" i="1"/>
  <c r="L200" i="1" s="1"/>
  <c r="K200" i="1"/>
  <c r="F197" i="1"/>
  <c r="L197" i="1" s="1"/>
  <c r="K197" i="1"/>
  <c r="F198" i="1"/>
  <c r="L198" i="1" s="1"/>
  <c r="K198" i="1"/>
  <c r="E92" i="1"/>
  <c r="F92" i="1" l="1"/>
  <c r="L92" i="1" s="1"/>
  <c r="K92" i="1"/>
  <c r="E131" i="1"/>
  <c r="E130" i="1"/>
  <c r="K130" i="1" s="1"/>
  <c r="E129" i="1"/>
  <c r="E127" i="1"/>
  <c r="K127" i="1" s="1"/>
  <c r="E126" i="1"/>
  <c r="K126" i="1" s="1"/>
  <c r="E124" i="1"/>
  <c r="K124" i="1" s="1"/>
  <c r="E123" i="1"/>
  <c r="E121" i="1"/>
  <c r="K121" i="1" s="1"/>
  <c r="E120" i="1"/>
  <c r="E119" i="1"/>
  <c r="E118" i="1"/>
  <c r="E116" i="1"/>
  <c r="E115" i="1"/>
  <c r="E114" i="1"/>
  <c r="E113" i="1"/>
  <c r="K113" i="1" s="1"/>
  <c r="E111" i="1"/>
  <c r="E110" i="1"/>
  <c r="E109" i="1"/>
  <c r="K109" i="1" s="1"/>
  <c r="E107" i="1"/>
  <c r="E106" i="1"/>
  <c r="E105" i="1"/>
  <c r="E147" i="1"/>
  <c r="K147" i="1" s="1"/>
  <c r="E146" i="1"/>
  <c r="K146" i="1" s="1"/>
  <c r="E220" i="1"/>
  <c r="K220" i="1" s="1"/>
  <c r="E219" i="1"/>
  <c r="K219" i="1" s="1"/>
  <c r="E217" i="1"/>
  <c r="K217" i="1" s="1"/>
  <c r="E216" i="1"/>
  <c r="K216" i="1" s="1"/>
  <c r="E214" i="1"/>
  <c r="K214" i="1" s="1"/>
  <c r="E213" i="1"/>
  <c r="K213" i="1" s="1"/>
  <c r="E212" i="1"/>
  <c r="K212" i="1" s="1"/>
  <c r="E211" i="1"/>
  <c r="K211" i="1" s="1"/>
  <c r="E209" i="1"/>
  <c r="K209" i="1" s="1"/>
  <c r="E208" i="1"/>
  <c r="K208" i="1" s="1"/>
  <c r="E207" i="1"/>
  <c r="K207" i="1" s="1"/>
  <c r="E205" i="1"/>
  <c r="K205" i="1" s="1"/>
  <c r="E204" i="1"/>
  <c r="K204" i="1" s="1"/>
  <c r="E203" i="1"/>
  <c r="K203" i="1" s="1"/>
  <c r="E201" i="1"/>
  <c r="K201" i="1" s="1"/>
  <c r="E186" i="1"/>
  <c r="K186" i="1" s="1"/>
  <c r="E185" i="1"/>
  <c r="K185" i="1" s="1"/>
  <c r="E183" i="1"/>
  <c r="K183" i="1" s="1"/>
  <c r="E182" i="1"/>
  <c r="E180" i="1"/>
  <c r="E179" i="1"/>
  <c r="E177" i="1"/>
  <c r="E176" i="1"/>
  <c r="E174" i="1"/>
  <c r="K174" i="1" s="1"/>
  <c r="E173" i="1"/>
  <c r="K173" i="1" s="1"/>
  <c r="E171" i="1"/>
  <c r="K171" i="1" s="1"/>
  <c r="E170" i="1"/>
  <c r="E169" i="1"/>
  <c r="E167" i="1"/>
  <c r="E166" i="1"/>
  <c r="K166" i="1" s="1"/>
  <c r="E165" i="1"/>
  <c r="K165" i="1" s="1"/>
  <c r="E163" i="1"/>
  <c r="K163" i="1" s="1"/>
  <c r="E162" i="1"/>
  <c r="E161" i="1"/>
  <c r="K161" i="1" s="1"/>
  <c r="E159" i="1"/>
  <c r="E158" i="1"/>
  <c r="E156" i="1"/>
  <c r="E155" i="1"/>
  <c r="E103" i="1"/>
  <c r="E93" i="1"/>
  <c r="E91" i="1"/>
  <c r="K91" i="1" s="1"/>
  <c r="E89" i="1"/>
  <c r="K89" i="1" s="1"/>
  <c r="E88" i="1"/>
  <c r="K88" i="1" s="1"/>
  <c r="E86" i="1"/>
  <c r="E85" i="1"/>
  <c r="E79" i="1"/>
  <c r="K79" i="1" s="1"/>
  <c r="E75" i="1"/>
  <c r="E76" i="1"/>
  <c r="E71" i="1"/>
  <c r="E72" i="1"/>
  <c r="E69" i="1"/>
  <c r="E68" i="1"/>
  <c r="K68" i="1" s="1"/>
  <c r="K221" i="1" l="1"/>
  <c r="F103" i="1"/>
  <c r="L103" i="1" s="1"/>
  <c r="K103" i="1"/>
  <c r="F155" i="1"/>
  <c r="L155" i="1" s="1"/>
  <c r="K155" i="1"/>
  <c r="F156" i="1"/>
  <c r="L156" i="1" s="1"/>
  <c r="K156" i="1"/>
  <c r="F158" i="1"/>
  <c r="L158" i="1" s="1"/>
  <c r="K158" i="1"/>
  <c r="F159" i="1"/>
  <c r="L159" i="1" s="1"/>
  <c r="K159" i="1"/>
  <c r="F162" i="1"/>
  <c r="L162" i="1" s="1"/>
  <c r="K162" i="1"/>
  <c r="F167" i="1"/>
  <c r="L167" i="1" s="1"/>
  <c r="K167" i="1"/>
  <c r="F169" i="1"/>
  <c r="L169" i="1" s="1"/>
  <c r="K169" i="1"/>
  <c r="F170" i="1"/>
  <c r="L170" i="1" s="1"/>
  <c r="K170" i="1"/>
  <c r="F176" i="1"/>
  <c r="L176" i="1" s="1"/>
  <c r="K176" i="1"/>
  <c r="F177" i="1"/>
  <c r="L177" i="1" s="1"/>
  <c r="K177" i="1"/>
  <c r="F179" i="1"/>
  <c r="L179" i="1" s="1"/>
  <c r="K179" i="1"/>
  <c r="F180" i="1"/>
  <c r="L180" i="1" s="1"/>
  <c r="K180" i="1"/>
  <c r="F182" i="1"/>
  <c r="L182" i="1" s="1"/>
  <c r="K182" i="1"/>
  <c r="F105" i="1"/>
  <c r="L105" i="1" s="1"/>
  <c r="K105" i="1"/>
  <c r="F106" i="1"/>
  <c r="L106" i="1" s="1"/>
  <c r="K106" i="1"/>
  <c r="F107" i="1"/>
  <c r="L107" i="1" s="1"/>
  <c r="K107" i="1"/>
  <c r="F110" i="1"/>
  <c r="L110" i="1" s="1"/>
  <c r="K110" i="1"/>
  <c r="F111" i="1"/>
  <c r="L111" i="1" s="1"/>
  <c r="K111" i="1"/>
  <c r="F114" i="1"/>
  <c r="L114" i="1" s="1"/>
  <c r="K114" i="1"/>
  <c r="F115" i="1"/>
  <c r="L115" i="1" s="1"/>
  <c r="K115" i="1"/>
  <c r="F116" i="1"/>
  <c r="L116" i="1" s="1"/>
  <c r="K116" i="1"/>
  <c r="F118" i="1"/>
  <c r="L118" i="1" s="1"/>
  <c r="K118" i="1"/>
  <c r="F119" i="1"/>
  <c r="L119" i="1" s="1"/>
  <c r="K119" i="1"/>
  <c r="F120" i="1"/>
  <c r="L120" i="1" s="1"/>
  <c r="K120" i="1"/>
  <c r="F123" i="1"/>
  <c r="L123" i="1" s="1"/>
  <c r="K123" i="1"/>
  <c r="F129" i="1"/>
  <c r="L129" i="1" s="1"/>
  <c r="K129" i="1"/>
  <c r="F131" i="1"/>
  <c r="L131" i="1" s="1"/>
  <c r="K131" i="1"/>
  <c r="F69" i="1"/>
  <c r="L69" i="1" s="1"/>
  <c r="K69" i="1"/>
  <c r="F72" i="1"/>
  <c r="L72" i="1" s="1"/>
  <c r="K72" i="1"/>
  <c r="F71" i="1"/>
  <c r="L71" i="1" s="1"/>
  <c r="K71" i="1"/>
  <c r="F76" i="1"/>
  <c r="L76" i="1" s="1"/>
  <c r="K76" i="1"/>
  <c r="F75" i="1"/>
  <c r="L75" i="1" s="1"/>
  <c r="K75" i="1"/>
  <c r="F85" i="1"/>
  <c r="L85" i="1" s="1"/>
  <c r="K85" i="1"/>
  <c r="F86" i="1"/>
  <c r="L86" i="1" s="1"/>
  <c r="K86" i="1"/>
  <c r="F93" i="1"/>
  <c r="L93" i="1" s="1"/>
  <c r="K93" i="1"/>
  <c r="F68" i="1"/>
  <c r="L68" i="1" s="1"/>
  <c r="F79" i="1"/>
  <c r="L79" i="1" s="1"/>
  <c r="F88" i="1"/>
  <c r="L88" i="1" s="1"/>
  <c r="F89" i="1"/>
  <c r="L89" i="1" s="1"/>
  <c r="F91" i="1"/>
  <c r="L91" i="1" s="1"/>
  <c r="F161" i="1"/>
  <c r="L161" i="1" s="1"/>
  <c r="F163" i="1"/>
  <c r="L163" i="1" s="1"/>
  <c r="F165" i="1"/>
  <c r="L165" i="1" s="1"/>
  <c r="F166" i="1"/>
  <c r="L166" i="1" s="1"/>
  <c r="F171" i="1"/>
  <c r="L171" i="1" s="1"/>
  <c r="F173" i="1"/>
  <c r="L173" i="1" s="1"/>
  <c r="F174" i="1"/>
  <c r="L174" i="1" s="1"/>
  <c r="F183" i="1"/>
  <c r="L183" i="1" s="1"/>
  <c r="F185" i="1"/>
  <c r="L185" i="1" s="1"/>
  <c r="F186" i="1"/>
  <c r="L186" i="1" s="1"/>
  <c r="F201" i="1"/>
  <c r="L201" i="1" s="1"/>
  <c r="F203" i="1"/>
  <c r="L203" i="1" s="1"/>
  <c r="F204" i="1"/>
  <c r="L204" i="1" s="1"/>
  <c r="F205" i="1"/>
  <c r="L205" i="1" s="1"/>
  <c r="F207" i="1"/>
  <c r="L207" i="1" s="1"/>
  <c r="F208" i="1"/>
  <c r="L208" i="1" s="1"/>
  <c r="F209" i="1"/>
  <c r="L209" i="1" s="1"/>
  <c r="F211" i="1"/>
  <c r="L211" i="1" s="1"/>
  <c r="F212" i="1"/>
  <c r="L212" i="1" s="1"/>
  <c r="F213" i="1"/>
  <c r="L213" i="1" s="1"/>
  <c r="F214" i="1"/>
  <c r="L214" i="1" s="1"/>
  <c r="F216" i="1"/>
  <c r="L216" i="1" s="1"/>
  <c r="F217" i="1"/>
  <c r="L217" i="1" s="1"/>
  <c r="F219" i="1"/>
  <c r="L219" i="1" s="1"/>
  <c r="F220" i="1"/>
  <c r="L220" i="1" s="1"/>
  <c r="F146" i="1"/>
  <c r="L146" i="1" s="1"/>
  <c r="F147" i="1"/>
  <c r="L147" i="1" s="1"/>
  <c r="F126" i="1"/>
  <c r="L126" i="1" s="1"/>
  <c r="F130" i="1"/>
  <c r="L130" i="1" s="1"/>
  <c r="F127" i="1"/>
  <c r="L127" i="1" s="1"/>
  <c r="F124" i="1"/>
  <c r="L124" i="1" s="1"/>
  <c r="F121" i="1"/>
  <c r="L121" i="1" s="1"/>
  <c r="F113" i="1"/>
  <c r="L113" i="1" s="1"/>
  <c r="F109" i="1"/>
  <c r="L109" i="1" s="1"/>
  <c r="E63" i="1"/>
  <c r="E62" i="1"/>
  <c r="E60" i="1"/>
  <c r="E59" i="1"/>
  <c r="K59" i="1" s="1"/>
  <c r="E58" i="1"/>
  <c r="E82" i="1"/>
  <c r="K82" i="1" s="1"/>
  <c r="E48" i="1"/>
  <c r="K48" i="1" s="1"/>
  <c r="E46" i="1"/>
  <c r="K46" i="1" s="1"/>
  <c r="L222" i="1" l="1"/>
  <c r="K222" i="1" s="1"/>
  <c r="J222" i="1" s="1"/>
  <c r="J223" i="1" s="1"/>
  <c r="L132" i="1"/>
  <c r="L221" i="1"/>
  <c r="K132" i="1"/>
  <c r="F82" i="1"/>
  <c r="L82" i="1" s="1"/>
  <c r="L133" i="1"/>
  <c r="K133" i="1" s="1"/>
  <c r="F58" i="1"/>
  <c r="L58" i="1" s="1"/>
  <c r="K58" i="1"/>
  <c r="F60" i="1"/>
  <c r="L60" i="1" s="1"/>
  <c r="K60" i="1"/>
  <c r="F62" i="1"/>
  <c r="L62" i="1" s="1"/>
  <c r="K62" i="1"/>
  <c r="F63" i="1"/>
  <c r="L63" i="1" s="1"/>
  <c r="K63" i="1"/>
  <c r="F59" i="1"/>
  <c r="L59" i="1" s="1"/>
  <c r="F48" i="1"/>
  <c r="L48" i="1" s="1"/>
  <c r="F46" i="1"/>
  <c r="L46" i="1" s="1"/>
  <c r="E78" i="1"/>
  <c r="E77" i="1"/>
  <c r="K77" i="1" s="1"/>
  <c r="E74" i="1"/>
  <c r="E61" i="1"/>
  <c r="E47" i="1"/>
  <c r="E45" i="1"/>
  <c r="E29" i="1"/>
  <c r="J133" i="1" l="1"/>
  <c r="J134" i="1" s="1"/>
  <c r="F29" i="1"/>
  <c r="L29" i="1" s="1"/>
  <c r="K29" i="1"/>
  <c r="F45" i="1"/>
  <c r="L45" i="1" s="1"/>
  <c r="K45" i="1"/>
  <c r="F47" i="1"/>
  <c r="L47" i="1" s="1"/>
  <c r="K47" i="1"/>
  <c r="F77" i="1"/>
  <c r="L77" i="1" s="1"/>
  <c r="J78" i="1"/>
  <c r="F78" i="1"/>
  <c r="J74" i="1"/>
  <c r="F74" i="1"/>
  <c r="J61" i="1"/>
  <c r="F61" i="1"/>
  <c r="E164" i="1"/>
  <c r="F164" i="1" s="1"/>
  <c r="E153" i="1"/>
  <c r="K153" i="1" s="1"/>
  <c r="E152" i="1"/>
  <c r="K152" i="1" s="1"/>
  <c r="E150" i="1"/>
  <c r="K150" i="1" s="1"/>
  <c r="E149" i="1"/>
  <c r="K149" i="1" s="1"/>
  <c r="K187" i="1" l="1"/>
  <c r="L49" i="1"/>
  <c r="K49" i="1"/>
  <c r="L50" i="1"/>
  <c r="K50" i="1" s="1"/>
  <c r="F150" i="1"/>
  <c r="L150" i="1" s="1"/>
  <c r="F153" i="1"/>
  <c r="L153" i="1" s="1"/>
  <c r="F152" i="1"/>
  <c r="L152" i="1" s="1"/>
  <c r="F149" i="1"/>
  <c r="L149" i="1" s="1"/>
  <c r="J164" i="1"/>
  <c r="L188" i="1" l="1"/>
  <c r="K188" i="1" s="1"/>
  <c r="L187" i="1"/>
  <c r="J50" i="1"/>
  <c r="J51" i="1" s="1"/>
  <c r="E84" i="1"/>
  <c r="F84" i="1" s="1"/>
  <c r="E83" i="1"/>
  <c r="K83" i="1" s="1"/>
  <c r="F83" i="1" l="1"/>
  <c r="L83" i="1" s="1"/>
  <c r="E81" i="1"/>
  <c r="J81" i="1" s="1"/>
  <c r="J94" i="1" s="1"/>
  <c r="E80" i="1"/>
  <c r="K80" i="1" s="1"/>
  <c r="E73" i="1"/>
  <c r="K73" i="1" s="1"/>
  <c r="E65" i="1"/>
  <c r="K65" i="1" s="1"/>
  <c r="E66" i="1"/>
  <c r="K66" i="1" s="1"/>
  <c r="I15" i="1"/>
  <c r="K94" i="1" l="1"/>
  <c r="F73" i="1"/>
  <c r="L73" i="1" s="1"/>
  <c r="F66" i="1"/>
  <c r="L66" i="1" s="1"/>
  <c r="F65" i="1"/>
  <c r="L65" i="1" s="1"/>
  <c r="F81" i="1"/>
  <c r="F80" i="1"/>
  <c r="L80" i="1" s="1"/>
  <c r="I18" i="1"/>
  <c r="I17" i="1"/>
  <c r="I19" i="1" l="1"/>
  <c r="L94" i="1"/>
  <c r="L95" i="1"/>
  <c r="K95" i="1" s="1"/>
  <c r="J95" i="1" s="1"/>
  <c r="J96" i="1" s="1"/>
  <c r="E38" i="1"/>
  <c r="J38" i="1" s="1"/>
  <c r="J39" i="1" s="1"/>
  <c r="E28" i="1"/>
  <c r="K28" i="1" s="1"/>
  <c r="E27" i="1"/>
  <c r="K27" i="1" s="1"/>
  <c r="E195" i="1"/>
  <c r="J195" i="1" s="1"/>
  <c r="E184" i="1"/>
  <c r="J184" i="1" s="1"/>
  <c r="J187" i="1" l="1"/>
  <c r="J188" i="1"/>
  <c r="J189" i="1" s="1"/>
  <c r="K30" i="1"/>
  <c r="F27" i="1"/>
  <c r="L27" i="1" s="1"/>
  <c r="F28" i="1"/>
  <c r="L28" i="1" s="1"/>
  <c r="L30" i="1" l="1"/>
  <c r="L31" i="1"/>
  <c r="K31" i="1" s="1"/>
  <c r="J31" i="1" s="1"/>
  <c r="J32" i="1" s="1"/>
  <c r="J225" i="1" l="1"/>
</calcChain>
</file>

<file path=xl/sharedStrings.xml><?xml version="1.0" encoding="utf-8"?>
<sst xmlns="http://schemas.openxmlformats.org/spreadsheetml/2006/main" count="354" uniqueCount="197">
  <si>
    <t xml:space="preserve">CRITERIOS DE EVALUACIÓN CURRICULAR </t>
  </si>
  <si>
    <t>PARA EL INGRESO DE PERSONAL ACADÉMICO DE ASIGNATURA</t>
  </si>
  <si>
    <t>Área de trabajo o asignatura:</t>
  </si>
  <si>
    <t>Nombre del Concursante:</t>
  </si>
  <si>
    <t>I.</t>
  </si>
  <si>
    <t>GRADO ACADÉMICO (max. 200 puntos)</t>
  </si>
  <si>
    <t>Puntaje Unitario</t>
  </si>
  <si>
    <t>Unidades</t>
  </si>
  <si>
    <t>PuntajeTotal</t>
  </si>
  <si>
    <t xml:space="preserve">En matemáticas </t>
  </si>
  <si>
    <t>En área afín</t>
  </si>
  <si>
    <t>A</t>
  </si>
  <si>
    <t>B</t>
  </si>
  <si>
    <t>I.A.</t>
  </si>
  <si>
    <t xml:space="preserve">Licenciatura </t>
  </si>
  <si>
    <t>I.B</t>
  </si>
  <si>
    <t>Especialización (como posgrado)</t>
  </si>
  <si>
    <t>I.C</t>
  </si>
  <si>
    <t>Maestría</t>
  </si>
  <si>
    <t>I.D</t>
  </si>
  <si>
    <t>Doctorado</t>
  </si>
  <si>
    <t>SUBTOTAL</t>
  </si>
  <si>
    <t>II.</t>
  </si>
  <si>
    <t>EXPERIENCIA ACADÉMICA Y PROFESIONAL (max. 150 puntos)</t>
  </si>
  <si>
    <t>Puntaje Total</t>
  </si>
  <si>
    <t>En el área de Concurso</t>
  </si>
  <si>
    <t xml:space="preserve">Sólo en otras áreas de matemáticas </t>
  </si>
  <si>
    <t>Sólo en otras  áreas afines</t>
  </si>
  <si>
    <t>C</t>
  </si>
  <si>
    <t>II.A.</t>
  </si>
  <si>
    <t>Semestre de docencia, investigación o extensión</t>
  </si>
  <si>
    <t xml:space="preserve">En instituciones de nivel medio superior </t>
  </si>
  <si>
    <t xml:space="preserve">En instituciones de nivel superior </t>
  </si>
  <si>
    <t>II.B.</t>
  </si>
  <si>
    <t>Seis meses de trabajo profesional</t>
  </si>
  <si>
    <t xml:space="preserve">Sumas Parciales </t>
  </si>
  <si>
    <t>Puntajes máximos por columna:  37.5 puntos para columna C, 75 puntos para la suma de B y C</t>
  </si>
  <si>
    <t>III.</t>
  </si>
  <si>
    <t>ANTIGÜEDAD ACADÉMICA EN LA UNIVERSIDAD DE SONORA (max. 50 puntos)</t>
  </si>
  <si>
    <t>En el Departamento de Matemáticas</t>
  </si>
  <si>
    <t>Sólo en otros Departamentos de la FICEN o la FI</t>
  </si>
  <si>
    <t>IV.</t>
  </si>
  <si>
    <t>OTRAS ACTIVIDADES DE FORMACIÓN ACADÉMICA (max. 60 puntos)</t>
  </si>
  <si>
    <t xml:space="preserve">En otras áreas de matemáticas </t>
  </si>
  <si>
    <t>En otras áreas afínes</t>
  </si>
  <si>
    <t>Diplomado, curso o taller de actualización didáctica o disciplinaria recibido. (Puntos por hora)</t>
  </si>
  <si>
    <t>Diplomado, cursos y talleres recibidos dentro del Programa Institucional de Desarrollo de Competencias Docentes UNISON. (Puntos por hora)</t>
  </si>
  <si>
    <t>Cursos curriculares semestrales de nivel maestría (grado inconcluso)</t>
  </si>
  <si>
    <t>Cursos curriculares semestrales de nivel doctorado (grado inconcluso)</t>
  </si>
  <si>
    <t>Puntajes máximos por columna:  15 puntos para columna C, 30 puntos para la suma de B y C</t>
  </si>
  <si>
    <t>V.</t>
  </si>
  <si>
    <t>ACTIVIDADES GENERALES DE PRODUCTIVIDAD DOCENTE (max. 200 puntos)</t>
  </si>
  <si>
    <t>V.A.</t>
  </si>
  <si>
    <t>Diseño de Planes de Estudio en sus diversos grados y modalidades.</t>
  </si>
  <si>
    <t xml:space="preserve">Coordinador de la comisión responsable </t>
  </si>
  <si>
    <t xml:space="preserve">Miembro de la comisión responsable. </t>
  </si>
  <si>
    <t>Participante en actividades específicas.</t>
  </si>
  <si>
    <t>V.B.</t>
  </si>
  <si>
    <t xml:space="preserve">Proyecto de Docencia </t>
  </si>
  <si>
    <t>Responsable</t>
  </si>
  <si>
    <t>Colaborador</t>
  </si>
  <si>
    <t>V.C.</t>
  </si>
  <si>
    <t>Elaboración de manuales, notas o material didáctico para un curso curricular completo</t>
  </si>
  <si>
    <t>V.D.</t>
  </si>
  <si>
    <t>Elaboración de exámenes departamentales</t>
  </si>
  <si>
    <t>V.E.</t>
  </si>
  <si>
    <t xml:space="preserve">Autor o coautor de libro </t>
  </si>
  <si>
    <t>De circulación regional o local</t>
  </si>
  <si>
    <t>De circulación nacional</t>
  </si>
  <si>
    <t>De circulación internacional</t>
  </si>
  <si>
    <t>V.F.</t>
  </si>
  <si>
    <t xml:space="preserve">Autor o coautor de capítulo de libro </t>
  </si>
  <si>
    <t>V.G.</t>
  </si>
  <si>
    <t>Traducción avalada institucionalmente</t>
  </si>
  <si>
    <t>De capítulo de libro</t>
  </si>
  <si>
    <t>De libro</t>
  </si>
  <si>
    <t>V.H.</t>
  </si>
  <si>
    <t xml:space="preserve">Impartición de cursos de actualización disciplinar o didáctica </t>
  </si>
  <si>
    <t>Para profesionistas, técnicos externos o personal académico de nivel medio superior (puntos por hora)</t>
  </si>
  <si>
    <t>Para personal académico de nivel superior (puntos por hora)</t>
  </si>
  <si>
    <t>V.I.</t>
  </si>
  <si>
    <t xml:space="preserve">Diseño y elaboración cursos curriculares para la enseñanza en línea </t>
  </si>
  <si>
    <t>De manera sincrónica</t>
  </si>
  <si>
    <t>De manera asincrónica</t>
  </si>
  <si>
    <t>V.J.</t>
  </si>
  <si>
    <t>Impartición de un curso diseñado para la enseñanza en línea</t>
  </si>
  <si>
    <t>V.K.</t>
  </si>
  <si>
    <t>Implementación de cursos curriculares</t>
  </si>
  <si>
    <t>En idioma inglés.</t>
  </si>
  <si>
    <t xml:space="preserve">Tipo COIL (Collaborative Online International Learning) </t>
  </si>
  <si>
    <t>Clase espejo</t>
  </si>
  <si>
    <t>Puntajes máximos por columna:  50 puntos para columna C, 100 puntos para la suma de B y C</t>
  </si>
  <si>
    <t>VI.</t>
  </si>
  <si>
    <t>ACTIVIDADES GENERALES DE DIRECCIÓN Y ACOMPAÑAMIENTO A ESTUDIANTES (max. 150 puntos)</t>
  </si>
  <si>
    <t>VI.A.</t>
  </si>
  <si>
    <t>Impartición de módulos de diplomado o cursos de titulación a estudiantes de nivel superior  (puntos por hora)</t>
  </si>
  <si>
    <t>VI.B.</t>
  </si>
  <si>
    <t>Premio otorgado a estudiante por labor realizada bajo supervisión del docente</t>
  </si>
  <si>
    <t>Regional o local</t>
  </si>
  <si>
    <t>Nacional</t>
  </si>
  <si>
    <t>Internacional</t>
  </si>
  <si>
    <t>VI.C.</t>
  </si>
  <si>
    <t>Dirección de Tesis o Tesina</t>
  </si>
  <si>
    <t>Licenciatura</t>
  </si>
  <si>
    <t>VI.D.</t>
  </si>
  <si>
    <t>Asesoría de Tesis o Tesina</t>
  </si>
  <si>
    <t>VI.E.</t>
  </si>
  <si>
    <t xml:space="preserve">Asesoría en otros trabajos académicos escritos para optar por el título de licenciatura </t>
  </si>
  <si>
    <t>VI.F.</t>
  </si>
  <si>
    <t>Miembro del jurado de examen de grado</t>
  </si>
  <si>
    <t>VI.G.</t>
  </si>
  <si>
    <t>Asesor de grupos de estudiantes en programas de extensión y vinculación.</t>
  </si>
  <si>
    <t>VI.H.</t>
  </si>
  <si>
    <t xml:space="preserve">Preparación de estudiantes para competencias académicas </t>
  </si>
  <si>
    <t>Coordinador</t>
  </si>
  <si>
    <t>Asesor</t>
  </si>
  <si>
    <t>VI.I.</t>
  </si>
  <si>
    <t>Preparación de alumnos para la presentación del EGEL</t>
  </si>
  <si>
    <t>VI.J.</t>
  </si>
  <si>
    <t xml:space="preserve">Asesor de estudiantes para presentación de ponencias en evento académico </t>
  </si>
  <si>
    <t>VII.</t>
  </si>
  <si>
    <t>ACTIVIDADES GENERALES DE INVESTIGACIÓN (max. 130 puntos)</t>
  </si>
  <si>
    <t>VII.A.</t>
  </si>
  <si>
    <t>Distinción SNII Vigente</t>
  </si>
  <si>
    <t>Candidato</t>
  </si>
  <si>
    <t>Nivel 1</t>
  </si>
  <si>
    <t>Nivel 2</t>
  </si>
  <si>
    <t>Nivel 3</t>
  </si>
  <si>
    <t>VII.B.</t>
  </si>
  <si>
    <t>Otras distinciones en  investigación</t>
  </si>
  <si>
    <t>A nivel nacional</t>
  </si>
  <si>
    <t>A nivel internacional</t>
  </si>
  <si>
    <t>VII.C.</t>
  </si>
  <si>
    <t xml:space="preserve">Artículo publicado en revista de catálogo </t>
  </si>
  <si>
    <t xml:space="preserve">De circulación nacional </t>
  </si>
  <si>
    <t xml:space="preserve">De circulación internacional </t>
  </si>
  <si>
    <t>VII.D.</t>
  </si>
  <si>
    <t>Artículo publicado en revista con arbitraje</t>
  </si>
  <si>
    <t>VII.E.</t>
  </si>
  <si>
    <t xml:space="preserve">Participación como árbitro en publicaciones </t>
  </si>
  <si>
    <t>VII.F.</t>
  </si>
  <si>
    <t>Participación como árbitro en ponencias</t>
  </si>
  <si>
    <t xml:space="preserve">En evento nacional </t>
  </si>
  <si>
    <t xml:space="preserve">En evento internacional </t>
  </si>
  <si>
    <t>VII.G.</t>
  </si>
  <si>
    <t>Conferencia por invitación</t>
  </si>
  <si>
    <t>En evento regional o local</t>
  </si>
  <si>
    <t>En evento nacional</t>
  </si>
  <si>
    <t>En evento internacional</t>
  </si>
  <si>
    <t>VII.H.</t>
  </si>
  <si>
    <t xml:space="preserve">Ponencia </t>
  </si>
  <si>
    <t>VII.I.</t>
  </si>
  <si>
    <t>Cartel</t>
  </si>
  <si>
    <t>VII.J.</t>
  </si>
  <si>
    <t>Proyecto de investigación financiado por instancias regionales o locales</t>
  </si>
  <si>
    <t>VII.K.</t>
  </si>
  <si>
    <t>Proyecto de investigación financiado por instancias nacionales o internacionales</t>
  </si>
  <si>
    <t>VII.L.</t>
  </si>
  <si>
    <t xml:space="preserve">Obtención de patentes </t>
  </si>
  <si>
    <t>Solicitud</t>
  </si>
  <si>
    <t>Obtención</t>
  </si>
  <si>
    <t>VII.M.</t>
  </si>
  <si>
    <t>Elaboración de Software con aplicación en el área de desempeño del docente</t>
  </si>
  <si>
    <t>VII.N.</t>
  </si>
  <si>
    <t xml:space="preserve">Estancias </t>
  </si>
  <si>
    <t>Como profesor o investigador asistente</t>
  </si>
  <si>
    <t xml:space="preserve">Como profesor o investigador invitado </t>
  </si>
  <si>
    <t>Puntajes máximos por columna:  32.5 puntos para columna C, 65 puntos para la suma de B y C</t>
  </si>
  <si>
    <t>VIII.</t>
  </si>
  <si>
    <t>ACTIVIDADES GENERALES DE GESTIÓN, EXTENSIÓN Y DIFUSIÓN (max. 60 puntos)</t>
  </si>
  <si>
    <t>En el Dpto. de Matemáticas</t>
  </si>
  <si>
    <t>En otros Dptos. de la Unison</t>
  </si>
  <si>
    <t>En otras instituciones</t>
  </si>
  <si>
    <t>VIII.A.</t>
  </si>
  <si>
    <t>Integrante de comité editorial de publicación</t>
  </si>
  <si>
    <t>De catálogo</t>
  </si>
  <si>
    <t>Circulación nacional</t>
  </si>
  <si>
    <t>Circulación internacional</t>
  </si>
  <si>
    <t xml:space="preserve">Con arbitraje (no incluida en catálogo) </t>
  </si>
  <si>
    <t>VIII.B.</t>
  </si>
  <si>
    <t>Participación en comisiones</t>
  </si>
  <si>
    <t>De evaluación o dictaminación de proyectos académicos</t>
  </si>
  <si>
    <t>Jurado para ingreso de personal académico</t>
  </si>
  <si>
    <t>Acreditación de programas académicos</t>
  </si>
  <si>
    <t>VIII.C.</t>
  </si>
  <si>
    <t>Organización de evento o congreso académico</t>
  </si>
  <si>
    <t>VIII.D.</t>
  </si>
  <si>
    <t>Colaboración en evento o congreso académico</t>
  </si>
  <si>
    <t>VIII.E.</t>
  </si>
  <si>
    <t xml:space="preserve">Organización de eventos académicos de difusión y extensión </t>
  </si>
  <si>
    <t>VIII.F.</t>
  </si>
  <si>
    <t>Producción de materiales para actividades de difusión</t>
  </si>
  <si>
    <t>VIII.G.</t>
  </si>
  <si>
    <t>Responsable de proyecto de colaboración o de prestación de servicios con el sector privado, público o social.</t>
  </si>
  <si>
    <t>PUNTUACIÓN TOTAL</t>
  </si>
  <si>
    <t>Departamento de Matemáticas</t>
  </si>
  <si>
    <t>Campus Hermosillo. Universidad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</si>
</sst>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18"/>
      <color rgb="FF1F3864"/>
      <name val="Palatino Linotype"/>
      <family val="1"/>
    </font>
    <font>
      <sz val="14"/>
      <color rgb="FF7F7F7F"/>
      <name val="Palatino Linotype"/>
      <family val="1"/>
    </font>
    <font>
      <b/>
      <sz val="12"/>
      <color rgb="FF7F7F7F"/>
      <name val="Palatino Linotype"/>
      <family val="1"/>
    </font>
    <font>
      <b/>
      <sz val="14"/>
      <color theme="1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rgb="FF242424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4" borderId="16" xfId="1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5" borderId="3" xfId="2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3" fillId="5" borderId="3" xfId="2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4" borderId="3" xfId="1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5" borderId="10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5" borderId="17" xfId="2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1" fillId="5" borderId="3" xfId="2" applyFont="1" applyBorder="1" applyAlignment="1">
      <alignment horizontal="center" vertical="center" wrapText="1"/>
    </xf>
    <xf numFmtId="0" fontId="7" fillId="4" borderId="20" xfId="1" applyFont="1" applyBorder="1" applyAlignment="1">
      <alignment horizontal="left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1" xfId="0" applyFont="1" applyBorder="1" applyAlignment="1">
      <alignment vertical="center" wrapText="1"/>
    </xf>
    <xf numFmtId="0" fontId="3" fillId="5" borderId="11" xfId="2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5" borderId="10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3" fillId="5" borderId="10" xfId="2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5" borderId="11" xfId="2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3" fillId="5" borderId="16" xfId="2" applyFont="1" applyBorder="1" applyAlignment="1">
      <alignment horizontal="center" vertical="center"/>
    </xf>
    <xf numFmtId="0" fontId="3" fillId="5" borderId="16" xfId="2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5" borderId="3" xfId="2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3" fillId="5" borderId="16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6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5" borderId="20" xfId="2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5" borderId="20" xfId="2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left" indent="2"/>
    </xf>
    <xf numFmtId="0" fontId="3" fillId="0" borderId="23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2" fillId="0" borderId="20" xfId="0" applyFont="1" applyBorder="1" applyAlignment="1">
      <alignment horizontal="left" indent="2"/>
    </xf>
    <xf numFmtId="0" fontId="3" fillId="5" borderId="17" xfId="2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6" borderId="0" xfId="0" applyFont="1" applyFill="1"/>
    <xf numFmtId="0" fontId="3" fillId="6" borderId="0" xfId="0" applyFont="1" applyFill="1" applyAlignment="1">
      <alignment wrapText="1"/>
    </xf>
  </cellXfs>
  <cellStyles count="3">
    <cellStyle name="20% - Énfasis6" xfId="2" builtinId="50"/>
    <cellStyle name="60% - Énfasis3" xfId="1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41341</xdr:colOff>
      <xdr:row>24</xdr:row>
      <xdr:rowOff>54881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8D97A-D247-48CE-AA79-62A13D1AE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44736"/>
        <a:stretch/>
      </xdr:blipFill>
      <xdr:spPr>
        <a:xfrm>
          <a:off x="0" y="0"/>
          <a:ext cx="984316" cy="6562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4C9B-C95B-4AFB-B084-AC93C8C357DC}">
  <sheetPr>
    <pageSetUpPr fitToPage="1"/>
  </sheetPr>
  <dimension ref="A1:L225"/>
  <sheetViews>
    <sheetView tabSelected="1" zoomScaleNormal="100" zoomScaleSheetLayoutView="100" zoomScalePageLayoutView="140" workbookViewId="0">
      <selection activeCell="P10" sqref="P10"/>
    </sheetView>
  </sheetViews>
  <sheetFormatPr baseColWidth="10" defaultColWidth="11.42578125" defaultRowHeight="17.25" x14ac:dyDescent="0.3"/>
  <cols>
    <col min="1" max="1" width="13.140625" style="1" customWidth="1"/>
    <col min="2" max="2" width="10.140625" style="140" bestFit="1" customWidth="1"/>
    <col min="3" max="3" width="39.7109375" style="1" bestFit="1" customWidth="1"/>
    <col min="4" max="4" width="5.5703125" style="1" bestFit="1" customWidth="1"/>
    <col min="5" max="5" width="6.140625" style="1" bestFit="1" customWidth="1"/>
    <col min="6" max="6" width="7.28515625" style="1" bestFit="1" customWidth="1"/>
    <col min="7" max="7" width="20.28515625" style="1" bestFit="1" customWidth="1"/>
    <col min="8" max="8" width="31.140625" style="1" bestFit="1" customWidth="1"/>
    <col min="9" max="9" width="23" style="1" bestFit="1" customWidth="1"/>
    <col min="10" max="10" width="2.5703125" style="1" bestFit="1" customWidth="1"/>
    <col min="11" max="11" width="2.28515625" style="1" bestFit="1" customWidth="1"/>
    <col min="12" max="12" width="2.5703125" style="1" bestFit="1" customWidth="1"/>
    <col min="13" max="16384" width="11.42578125" style="1"/>
  </cols>
  <sheetData>
    <row r="1" spans="1:12" ht="25.5" x14ac:dyDescent="0.3">
      <c r="A1" s="141"/>
      <c r="B1" s="2" t="s">
        <v>195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x14ac:dyDescent="0.4">
      <c r="A2" s="141"/>
      <c r="B2" s="3" t="s">
        <v>196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.5" x14ac:dyDescent="0.3">
      <c r="A3" s="141"/>
      <c r="B3" s="4"/>
    </row>
    <row r="4" spans="1:12" ht="18" x14ac:dyDescent="0.35">
      <c r="A4" s="141"/>
      <c r="B4" s="4"/>
      <c r="C4" s="5" t="s">
        <v>0</v>
      </c>
      <c r="D4" s="5"/>
      <c r="E4" s="5"/>
      <c r="F4" s="5"/>
      <c r="G4" s="5"/>
      <c r="H4" s="5"/>
      <c r="I4" s="5"/>
      <c r="J4" s="5"/>
      <c r="K4" s="5"/>
      <c r="L4" s="5"/>
    </row>
    <row r="5" spans="1:12" ht="18" x14ac:dyDescent="0.35">
      <c r="A5" s="141"/>
      <c r="B5" s="4"/>
      <c r="C5" s="5" t="s">
        <v>1</v>
      </c>
      <c r="D5" s="5"/>
      <c r="E5" s="5"/>
      <c r="F5" s="5"/>
      <c r="G5" s="5"/>
      <c r="H5" s="5"/>
      <c r="I5" s="5"/>
      <c r="J5" s="5"/>
      <c r="K5" s="5"/>
      <c r="L5" s="5"/>
    </row>
    <row r="6" spans="1:12" ht="16.5" x14ac:dyDescent="0.3">
      <c r="A6" s="141"/>
      <c r="B6" s="4"/>
    </row>
    <row r="7" spans="1:12" ht="18" x14ac:dyDescent="0.3">
      <c r="A7" s="141"/>
      <c r="B7" s="4"/>
      <c r="C7" s="6" t="s">
        <v>2</v>
      </c>
      <c r="D7" s="6"/>
      <c r="E7" s="6"/>
      <c r="F7" s="6"/>
      <c r="G7" s="6"/>
      <c r="H7" s="6"/>
      <c r="I7" s="6"/>
      <c r="J7" s="6"/>
      <c r="K7" s="6"/>
      <c r="L7" s="6"/>
    </row>
    <row r="8" spans="1:12" ht="16.5" x14ac:dyDescent="0.3">
      <c r="A8" s="141"/>
      <c r="B8" s="4"/>
    </row>
    <row r="9" spans="1:12" ht="18" x14ac:dyDescent="0.3">
      <c r="A9" s="141"/>
      <c r="B9" s="4"/>
      <c r="C9" s="6" t="s">
        <v>3</v>
      </c>
      <c r="D9" s="6"/>
      <c r="E9" s="6"/>
      <c r="F9" s="6"/>
      <c r="G9" s="6"/>
      <c r="H9" s="6"/>
      <c r="I9" s="6"/>
      <c r="J9" s="6"/>
      <c r="K9" s="6"/>
      <c r="L9" s="6"/>
    </row>
    <row r="10" spans="1:12" ht="16.5" x14ac:dyDescent="0.3">
      <c r="A10" s="141"/>
      <c r="B10" s="4"/>
    </row>
    <row r="11" spans="1:12" ht="21" x14ac:dyDescent="0.3">
      <c r="A11" s="141"/>
      <c r="B11" s="7" t="s">
        <v>4</v>
      </c>
      <c r="C11" s="8" t="s">
        <v>5</v>
      </c>
      <c r="D11" s="8"/>
      <c r="E11" s="8"/>
      <c r="F11" s="8"/>
      <c r="G11" s="8"/>
      <c r="H11" s="8"/>
      <c r="I11" s="8"/>
      <c r="J11" s="8"/>
      <c r="K11" s="8"/>
      <c r="L11" s="8"/>
    </row>
    <row r="12" spans="1:12" ht="21" x14ac:dyDescent="0.3">
      <c r="A12" s="141"/>
      <c r="B12" s="7"/>
      <c r="C12" s="9"/>
      <c r="D12" s="10"/>
      <c r="E12" s="11" t="s">
        <v>6</v>
      </c>
      <c r="F12" s="12"/>
      <c r="G12" s="13" t="s">
        <v>7</v>
      </c>
      <c r="H12" s="14"/>
      <c r="I12" s="15" t="s">
        <v>8</v>
      </c>
      <c r="J12" s="15"/>
      <c r="K12" s="15"/>
      <c r="L12" s="15"/>
    </row>
    <row r="13" spans="1:12" ht="21" x14ac:dyDescent="0.3">
      <c r="A13" s="141"/>
      <c r="B13" s="7"/>
      <c r="C13" s="9"/>
      <c r="D13" s="10"/>
      <c r="E13" s="16"/>
      <c r="F13" s="17"/>
      <c r="G13" s="18" t="s">
        <v>9</v>
      </c>
      <c r="H13" s="18" t="s">
        <v>10</v>
      </c>
      <c r="I13" s="19"/>
      <c r="J13" s="19"/>
      <c r="K13" s="19"/>
      <c r="L13" s="19"/>
    </row>
    <row r="14" spans="1:12" ht="21" x14ac:dyDescent="0.3">
      <c r="A14" s="141"/>
      <c r="B14" s="7"/>
      <c r="C14" s="20"/>
      <c r="D14" s="21"/>
      <c r="E14" s="18" t="s">
        <v>11</v>
      </c>
      <c r="F14" s="18" t="s">
        <v>12</v>
      </c>
      <c r="G14" s="18" t="s">
        <v>11</v>
      </c>
      <c r="H14" s="18" t="s">
        <v>12</v>
      </c>
      <c r="I14" s="19"/>
      <c r="J14" s="19"/>
      <c r="K14" s="19"/>
      <c r="L14" s="19"/>
    </row>
    <row r="15" spans="1:12" ht="21" x14ac:dyDescent="0.3">
      <c r="A15" s="141"/>
      <c r="B15" s="7" t="s">
        <v>13</v>
      </c>
      <c r="C15" s="22" t="s">
        <v>14</v>
      </c>
      <c r="D15" s="23"/>
      <c r="E15" s="24">
        <v>30</v>
      </c>
      <c r="F15" s="24">
        <v>0</v>
      </c>
      <c r="G15" s="25"/>
      <c r="H15" s="25">
        <v>1</v>
      </c>
      <c r="I15" s="26">
        <f>MAX(G15*E15,H15*F15)</f>
        <v>0</v>
      </c>
      <c r="J15" s="26"/>
      <c r="K15" s="26"/>
      <c r="L15" s="26"/>
    </row>
    <row r="16" spans="1:12" ht="21" x14ac:dyDescent="0.3">
      <c r="A16" s="141"/>
      <c r="B16" s="7" t="s">
        <v>15</v>
      </c>
      <c r="C16" s="22" t="s">
        <v>16</v>
      </c>
      <c r="D16" s="23"/>
      <c r="E16" s="24">
        <v>45</v>
      </c>
      <c r="F16" s="24">
        <v>15</v>
      </c>
      <c r="G16" s="25"/>
      <c r="H16" s="25"/>
      <c r="I16" s="26">
        <f>MAX(G16*E16,H16*F16)</f>
        <v>0</v>
      </c>
      <c r="J16" s="26"/>
      <c r="K16" s="26"/>
      <c r="L16" s="26"/>
    </row>
    <row r="17" spans="1:12" ht="21" x14ac:dyDescent="0.3">
      <c r="A17" s="141"/>
      <c r="B17" s="7" t="s">
        <v>17</v>
      </c>
      <c r="C17" s="22" t="s">
        <v>18</v>
      </c>
      <c r="D17" s="23"/>
      <c r="E17" s="24">
        <v>100</v>
      </c>
      <c r="F17" s="24">
        <v>35</v>
      </c>
      <c r="G17" s="25"/>
      <c r="H17" s="25"/>
      <c r="I17" s="26">
        <f>MAX(G17*E17,H17*F17)</f>
        <v>0</v>
      </c>
      <c r="J17" s="26"/>
      <c r="K17" s="26"/>
      <c r="L17" s="26"/>
    </row>
    <row r="18" spans="1:12" ht="21" x14ac:dyDescent="0.3">
      <c r="A18" s="141"/>
      <c r="B18" s="7" t="s">
        <v>19</v>
      </c>
      <c r="C18" s="22" t="s">
        <v>20</v>
      </c>
      <c r="D18" s="23"/>
      <c r="E18" s="24">
        <v>200</v>
      </c>
      <c r="F18" s="24">
        <v>70</v>
      </c>
      <c r="G18" s="25"/>
      <c r="H18" s="25"/>
      <c r="I18" s="26">
        <f>MAX(G18*E18,H18*F18)</f>
        <v>0</v>
      </c>
      <c r="J18" s="26"/>
      <c r="K18" s="26"/>
      <c r="L18" s="26"/>
    </row>
    <row r="19" spans="1:12" ht="21" x14ac:dyDescent="0.3">
      <c r="A19" s="141"/>
      <c r="B19" s="7"/>
      <c r="C19" s="27" t="s">
        <v>21</v>
      </c>
      <c r="D19" s="28"/>
      <c r="E19" s="28"/>
      <c r="F19" s="28"/>
      <c r="G19" s="28"/>
      <c r="H19" s="29"/>
      <c r="I19" s="30">
        <f>IF(OR(G15=1,H15=1), MAX(I15:J18),"No cumple requisito")</f>
        <v>0</v>
      </c>
      <c r="J19" s="30"/>
      <c r="K19" s="30"/>
      <c r="L19" s="30"/>
    </row>
    <row r="20" spans="1:12" ht="21" x14ac:dyDescent="0.3">
      <c r="A20" s="141"/>
      <c r="B20" s="7"/>
    </row>
    <row r="21" spans="1:12" ht="21" x14ac:dyDescent="0.3">
      <c r="A21" s="141"/>
      <c r="B21" s="7" t="s">
        <v>22</v>
      </c>
      <c r="C21" s="31" t="s">
        <v>23</v>
      </c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1" x14ac:dyDescent="0.3">
      <c r="A22" s="141"/>
      <c r="B22" s="7"/>
      <c r="C22" s="32"/>
      <c r="D22" s="33" t="s">
        <v>6</v>
      </c>
      <c r="E22" s="34"/>
      <c r="F22" s="35"/>
      <c r="G22" s="36" t="s">
        <v>7</v>
      </c>
      <c r="H22" s="37"/>
      <c r="I22" s="38"/>
      <c r="J22" s="19" t="s">
        <v>24</v>
      </c>
      <c r="K22" s="19"/>
      <c r="L22" s="19"/>
    </row>
    <row r="23" spans="1:12" ht="21" x14ac:dyDescent="0.3">
      <c r="A23" s="141"/>
      <c r="B23" s="7"/>
      <c r="C23" s="39"/>
      <c r="D23" s="11"/>
      <c r="E23" s="40"/>
      <c r="F23" s="12"/>
      <c r="G23" s="41" t="s">
        <v>25</v>
      </c>
      <c r="H23" s="42" t="s">
        <v>26</v>
      </c>
      <c r="I23" s="42" t="s">
        <v>27</v>
      </c>
      <c r="J23" s="19"/>
      <c r="K23" s="19"/>
      <c r="L23" s="19"/>
    </row>
    <row r="24" spans="1:12" ht="21" x14ac:dyDescent="0.3">
      <c r="A24" s="141"/>
      <c r="B24" s="7"/>
      <c r="C24" s="39"/>
      <c r="D24" s="16"/>
      <c r="E24" s="43"/>
      <c r="F24" s="17"/>
      <c r="G24" s="44"/>
      <c r="H24" s="45"/>
      <c r="I24" s="45"/>
      <c r="J24" s="46" t="s">
        <v>11</v>
      </c>
      <c r="K24" s="46" t="s">
        <v>12</v>
      </c>
      <c r="L24" s="46" t="s">
        <v>28</v>
      </c>
    </row>
    <row r="25" spans="1:12" ht="21" x14ac:dyDescent="0.3">
      <c r="A25" s="141"/>
      <c r="B25" s="7"/>
      <c r="C25" s="47"/>
      <c r="D25" s="18" t="s">
        <v>11</v>
      </c>
      <c r="E25" s="18" t="s">
        <v>12</v>
      </c>
      <c r="F25" s="18" t="s">
        <v>28</v>
      </c>
      <c r="G25" s="18" t="s">
        <v>11</v>
      </c>
      <c r="H25" s="18" t="s">
        <v>12</v>
      </c>
      <c r="I25" s="18" t="s">
        <v>28</v>
      </c>
      <c r="J25" s="46" t="s">
        <v>11</v>
      </c>
      <c r="K25" s="46" t="s">
        <v>12</v>
      </c>
      <c r="L25" s="46" t="s">
        <v>28</v>
      </c>
    </row>
    <row r="26" spans="1:12" ht="21" x14ac:dyDescent="0.3">
      <c r="A26" s="141"/>
      <c r="B26" s="7" t="s">
        <v>29</v>
      </c>
      <c r="C26" s="48" t="s">
        <v>30</v>
      </c>
      <c r="D26" s="48"/>
      <c r="E26" s="48"/>
      <c r="F26" s="48"/>
      <c r="G26" s="48"/>
      <c r="H26" s="48"/>
      <c r="I26" s="48"/>
      <c r="J26" s="48"/>
      <c r="K26" s="48"/>
      <c r="L26" s="48"/>
    </row>
    <row r="27" spans="1:12" ht="36" x14ac:dyDescent="0.3">
      <c r="A27" s="141"/>
      <c r="B27" s="7"/>
      <c r="C27" s="49" t="s">
        <v>31</v>
      </c>
      <c r="D27" s="24">
        <v>2.5</v>
      </c>
      <c r="E27" s="24">
        <f>D27/2</f>
        <v>1.25</v>
      </c>
      <c r="F27" s="24">
        <f t="shared" ref="F27:F29" si="0">E27/2</f>
        <v>0.625</v>
      </c>
      <c r="G27" s="50"/>
      <c r="H27" s="50"/>
      <c r="I27" s="50"/>
      <c r="J27" s="24">
        <f t="shared" ref="J27:L29" si="1">G27*D27</f>
        <v>0</v>
      </c>
      <c r="K27" s="24">
        <f t="shared" si="1"/>
        <v>0</v>
      </c>
      <c r="L27" s="24">
        <f t="shared" si="1"/>
        <v>0</v>
      </c>
    </row>
    <row r="28" spans="1:12" ht="21" x14ac:dyDescent="0.3">
      <c r="A28" s="141"/>
      <c r="B28" s="7"/>
      <c r="C28" s="49" t="s">
        <v>32</v>
      </c>
      <c r="D28" s="24">
        <v>5</v>
      </c>
      <c r="E28" s="24">
        <f>D28/2</f>
        <v>2.5</v>
      </c>
      <c r="F28" s="24">
        <f t="shared" si="0"/>
        <v>1.25</v>
      </c>
      <c r="G28" s="50"/>
      <c r="H28" s="50"/>
      <c r="I28" s="50"/>
      <c r="J28" s="24">
        <f t="shared" si="1"/>
        <v>0</v>
      </c>
      <c r="K28" s="24">
        <f t="shared" si="1"/>
        <v>0</v>
      </c>
      <c r="L28" s="24">
        <f t="shared" si="1"/>
        <v>0</v>
      </c>
    </row>
    <row r="29" spans="1:12" ht="21" x14ac:dyDescent="0.3">
      <c r="A29" s="141"/>
      <c r="B29" s="7" t="s">
        <v>33</v>
      </c>
      <c r="C29" s="51" t="s">
        <v>34</v>
      </c>
      <c r="D29" s="24">
        <v>2.5</v>
      </c>
      <c r="E29" s="24">
        <f>D29/2</f>
        <v>1.25</v>
      </c>
      <c r="F29" s="24">
        <f t="shared" si="0"/>
        <v>0.625</v>
      </c>
      <c r="G29" s="50"/>
      <c r="H29" s="50"/>
      <c r="I29" s="50"/>
      <c r="J29" s="24">
        <f t="shared" si="1"/>
        <v>0</v>
      </c>
      <c r="K29" s="24">
        <f t="shared" si="1"/>
        <v>0</v>
      </c>
      <c r="L29" s="24">
        <f t="shared" si="1"/>
        <v>0</v>
      </c>
    </row>
    <row r="30" spans="1:12" ht="21" x14ac:dyDescent="0.3">
      <c r="A30" s="141"/>
      <c r="B30" s="7"/>
      <c r="C30" s="52" t="s">
        <v>35</v>
      </c>
      <c r="D30" s="53"/>
      <c r="E30" s="53"/>
      <c r="F30" s="53"/>
      <c r="G30" s="53"/>
      <c r="H30" s="53"/>
      <c r="I30" s="54"/>
      <c r="J30" s="55">
        <f t="shared" ref="J30:K30" si="2">SUM(J27:J29)</f>
        <v>0</v>
      </c>
      <c r="K30" s="55">
        <f t="shared" si="2"/>
        <v>0</v>
      </c>
      <c r="L30" s="55">
        <f>SUM(L27:L29)</f>
        <v>0</v>
      </c>
    </row>
    <row r="31" spans="1:12" ht="21" x14ac:dyDescent="0.3">
      <c r="A31" s="141"/>
      <c r="B31" s="7"/>
      <c r="C31" s="56" t="s">
        <v>36</v>
      </c>
      <c r="D31" s="57"/>
      <c r="E31" s="57"/>
      <c r="F31" s="57"/>
      <c r="G31" s="57"/>
      <c r="H31" s="57"/>
      <c r="I31" s="58"/>
      <c r="J31" s="55">
        <f>MIN(150-K31-L31,SUM(J27:J29))</f>
        <v>0</v>
      </c>
      <c r="K31" s="55">
        <f>MIN(75-L31,SUM(K27:K29))</f>
        <v>0</v>
      </c>
      <c r="L31" s="55">
        <f>MIN(37.5,SUM(L27:L29))</f>
        <v>0</v>
      </c>
    </row>
    <row r="32" spans="1:12" ht="21" x14ac:dyDescent="0.3">
      <c r="A32" s="141"/>
      <c r="B32" s="7"/>
      <c r="C32" s="27" t="s">
        <v>21</v>
      </c>
      <c r="D32" s="28"/>
      <c r="E32" s="28"/>
      <c r="F32" s="28"/>
      <c r="G32" s="28"/>
      <c r="H32" s="28"/>
      <c r="I32" s="28"/>
      <c r="J32" s="59">
        <f>SUM(J31:L31)</f>
        <v>0</v>
      </c>
      <c r="K32" s="59"/>
      <c r="L32" s="59"/>
    </row>
    <row r="33" spans="1:12" ht="21" x14ac:dyDescent="0.3">
      <c r="A33" s="141"/>
      <c r="B33" s="7"/>
    </row>
    <row r="34" spans="1:12" ht="21" x14ac:dyDescent="0.3">
      <c r="A34" s="141"/>
      <c r="B34" s="7" t="s">
        <v>37</v>
      </c>
      <c r="C34" s="8" t="s">
        <v>38</v>
      </c>
      <c r="D34" s="8"/>
      <c r="E34" s="8"/>
      <c r="F34" s="8"/>
      <c r="G34" s="8"/>
      <c r="H34" s="8"/>
      <c r="I34" s="8"/>
      <c r="J34" s="8"/>
      <c r="K34" s="8"/>
      <c r="L34" s="8"/>
    </row>
    <row r="35" spans="1:12" ht="21" x14ac:dyDescent="0.3">
      <c r="A35" s="141"/>
      <c r="B35" s="7"/>
      <c r="C35" s="39"/>
      <c r="D35" s="11" t="s">
        <v>6</v>
      </c>
      <c r="E35" s="40"/>
      <c r="F35" s="60" t="s">
        <v>7</v>
      </c>
      <c r="G35" s="60"/>
      <c r="H35" s="60"/>
      <c r="I35" s="60"/>
      <c r="J35" s="61" t="s">
        <v>24</v>
      </c>
      <c r="K35" s="60"/>
      <c r="L35" s="60"/>
    </row>
    <row r="36" spans="1:12" ht="21" x14ac:dyDescent="0.3">
      <c r="A36" s="141"/>
      <c r="B36" s="7"/>
      <c r="C36" s="39"/>
      <c r="D36" s="16"/>
      <c r="E36" s="43"/>
      <c r="F36" s="62" t="s">
        <v>39</v>
      </c>
      <c r="G36" s="62"/>
      <c r="H36" s="62" t="s">
        <v>40</v>
      </c>
      <c r="I36" s="62"/>
      <c r="J36" s="63"/>
      <c r="K36" s="64"/>
      <c r="L36" s="64"/>
    </row>
    <row r="37" spans="1:12" ht="21" x14ac:dyDescent="0.3">
      <c r="A37" s="141"/>
      <c r="B37" s="7"/>
      <c r="C37" s="47"/>
      <c r="D37" s="18" t="s">
        <v>11</v>
      </c>
      <c r="E37" s="65" t="s">
        <v>12</v>
      </c>
      <c r="F37" s="62" t="s">
        <v>11</v>
      </c>
      <c r="G37" s="62"/>
      <c r="H37" s="62" t="s">
        <v>12</v>
      </c>
      <c r="I37" s="62"/>
      <c r="J37" s="63"/>
      <c r="K37" s="64"/>
      <c r="L37" s="64"/>
    </row>
    <row r="38" spans="1:12" ht="36" x14ac:dyDescent="0.3">
      <c r="A38" s="141"/>
      <c r="B38" s="7"/>
      <c r="C38" s="49" t="s">
        <v>30</v>
      </c>
      <c r="D38" s="24">
        <v>2</v>
      </c>
      <c r="E38" s="24">
        <f>D38/2</f>
        <v>1</v>
      </c>
      <c r="F38" s="66"/>
      <c r="G38" s="67"/>
      <c r="H38" s="66"/>
      <c r="I38" s="68"/>
      <c r="J38" s="69">
        <f>F38*D38+H38*E38</f>
        <v>0</v>
      </c>
      <c r="K38" s="69"/>
      <c r="L38" s="69"/>
    </row>
    <row r="39" spans="1:12" ht="21" x14ac:dyDescent="0.3">
      <c r="A39" s="141"/>
      <c r="B39" s="7"/>
      <c r="C39" s="27" t="s">
        <v>21</v>
      </c>
      <c r="D39" s="28"/>
      <c r="E39" s="28"/>
      <c r="F39" s="28"/>
      <c r="G39" s="28"/>
      <c r="H39" s="28"/>
      <c r="I39" s="28"/>
      <c r="J39" s="59">
        <f>MIN(J38,50)</f>
        <v>0</v>
      </c>
      <c r="K39" s="59"/>
      <c r="L39" s="59"/>
    </row>
    <row r="40" spans="1:12" ht="21" x14ac:dyDescent="0.3">
      <c r="A40" s="141"/>
      <c r="B40" s="7"/>
    </row>
    <row r="41" spans="1:12" ht="21" x14ac:dyDescent="0.3">
      <c r="A41" s="141"/>
      <c r="B41" s="7" t="s">
        <v>41</v>
      </c>
      <c r="C41" s="31" t="s">
        <v>42</v>
      </c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1" x14ac:dyDescent="0.3">
      <c r="A42" s="141"/>
      <c r="B42" s="7"/>
      <c r="C42" s="39"/>
      <c r="D42" s="11" t="s">
        <v>6</v>
      </c>
      <c r="E42" s="40"/>
      <c r="F42" s="12"/>
      <c r="G42" s="70" t="s">
        <v>7</v>
      </c>
      <c r="H42" s="71"/>
      <c r="I42" s="72"/>
      <c r="J42" s="19" t="s">
        <v>24</v>
      </c>
      <c r="K42" s="19"/>
      <c r="L42" s="19"/>
    </row>
    <row r="43" spans="1:12" ht="21" x14ac:dyDescent="0.3">
      <c r="A43" s="141"/>
      <c r="B43" s="7"/>
      <c r="C43" s="39"/>
      <c r="D43" s="16"/>
      <c r="E43" s="43"/>
      <c r="F43" s="17"/>
      <c r="G43" s="73" t="s">
        <v>25</v>
      </c>
      <c r="H43" s="73" t="s">
        <v>43</v>
      </c>
      <c r="I43" s="73" t="s">
        <v>44</v>
      </c>
      <c r="J43" s="19"/>
      <c r="K43" s="19"/>
      <c r="L43" s="19"/>
    </row>
    <row r="44" spans="1:12" ht="21" x14ac:dyDescent="0.3">
      <c r="A44" s="141"/>
      <c r="B44" s="7"/>
      <c r="C44" s="47"/>
      <c r="D44" s="18" t="s">
        <v>11</v>
      </c>
      <c r="E44" s="18" t="s">
        <v>12</v>
      </c>
      <c r="F44" s="18" t="s">
        <v>28</v>
      </c>
      <c r="G44" s="18" t="s">
        <v>11</v>
      </c>
      <c r="H44" s="18" t="s">
        <v>12</v>
      </c>
      <c r="I44" s="74" t="s">
        <v>28</v>
      </c>
      <c r="J44" s="46" t="s">
        <v>11</v>
      </c>
      <c r="K44" s="46" t="s">
        <v>12</v>
      </c>
      <c r="L44" s="46" t="s">
        <v>28</v>
      </c>
    </row>
    <row r="45" spans="1:12" ht="49.5" x14ac:dyDescent="0.3">
      <c r="A45" s="141"/>
      <c r="B45" s="7"/>
      <c r="C45" s="75" t="s">
        <v>45</v>
      </c>
      <c r="D45" s="24">
        <v>0.05</v>
      </c>
      <c r="E45" s="24">
        <f t="shared" ref="E45:F48" si="3">D45/2</f>
        <v>2.5000000000000001E-2</v>
      </c>
      <c r="F45" s="24">
        <f t="shared" si="3"/>
        <v>1.2500000000000001E-2</v>
      </c>
      <c r="G45" s="76"/>
      <c r="H45" s="76"/>
      <c r="I45" s="76"/>
      <c r="J45" s="24">
        <f>G45*D45</f>
        <v>0</v>
      </c>
      <c r="K45" s="24">
        <f>H45*E45</f>
        <v>0</v>
      </c>
      <c r="L45" s="24">
        <f>I45*F45</f>
        <v>0</v>
      </c>
    </row>
    <row r="46" spans="1:12" ht="66" x14ac:dyDescent="0.3">
      <c r="A46" s="141"/>
      <c r="B46" s="7"/>
      <c r="C46" s="75" t="s">
        <v>46</v>
      </c>
      <c r="D46" s="24">
        <v>0.04</v>
      </c>
      <c r="E46" s="24">
        <f t="shared" si="3"/>
        <v>0.02</v>
      </c>
      <c r="F46" s="24">
        <f t="shared" si="3"/>
        <v>0.01</v>
      </c>
      <c r="G46" s="76"/>
      <c r="H46" s="76"/>
      <c r="I46" s="76"/>
      <c r="J46" s="24">
        <f t="shared" ref="J46:J48" si="4">G46*D46</f>
        <v>0</v>
      </c>
      <c r="K46" s="24">
        <f t="shared" ref="K46:K48" si="5">H46*E46</f>
        <v>0</v>
      </c>
      <c r="L46" s="24">
        <f t="shared" ref="L46:L48" si="6">I46*F46</f>
        <v>0</v>
      </c>
    </row>
    <row r="47" spans="1:12" ht="33" x14ac:dyDescent="0.3">
      <c r="A47" s="141"/>
      <c r="B47" s="7"/>
      <c r="C47" s="75" t="s">
        <v>47</v>
      </c>
      <c r="D47" s="24">
        <v>2</v>
      </c>
      <c r="E47" s="24">
        <f t="shared" si="3"/>
        <v>1</v>
      </c>
      <c r="F47" s="24">
        <f t="shared" si="3"/>
        <v>0.5</v>
      </c>
      <c r="G47" s="76"/>
      <c r="H47" s="76"/>
      <c r="I47" s="76"/>
      <c r="J47" s="24">
        <f t="shared" si="4"/>
        <v>0</v>
      </c>
      <c r="K47" s="24">
        <f t="shared" si="5"/>
        <v>0</v>
      </c>
      <c r="L47" s="24">
        <f t="shared" si="6"/>
        <v>0</v>
      </c>
    </row>
    <row r="48" spans="1:12" ht="33" x14ac:dyDescent="0.3">
      <c r="A48" s="141"/>
      <c r="B48" s="7"/>
      <c r="C48" s="75" t="s">
        <v>48</v>
      </c>
      <c r="D48" s="24">
        <v>3</v>
      </c>
      <c r="E48" s="24">
        <f t="shared" si="3"/>
        <v>1.5</v>
      </c>
      <c r="F48" s="24">
        <f t="shared" si="3"/>
        <v>0.75</v>
      </c>
      <c r="G48" s="76"/>
      <c r="H48" s="76"/>
      <c r="I48" s="76"/>
      <c r="J48" s="24">
        <f t="shared" si="4"/>
        <v>0</v>
      </c>
      <c r="K48" s="24">
        <f t="shared" si="5"/>
        <v>0</v>
      </c>
      <c r="L48" s="24">
        <f t="shared" si="6"/>
        <v>0</v>
      </c>
    </row>
    <row r="49" spans="1:12" ht="21" x14ac:dyDescent="0.3">
      <c r="A49" s="141"/>
      <c r="B49" s="7"/>
      <c r="C49" s="52" t="s">
        <v>35</v>
      </c>
      <c r="D49" s="53"/>
      <c r="E49" s="53"/>
      <c r="F49" s="53"/>
      <c r="G49" s="53"/>
      <c r="H49" s="53"/>
      <c r="I49" s="54"/>
      <c r="J49" s="77">
        <f t="shared" ref="J49:K49" si="7">SUM(J45:J48)</f>
        <v>0</v>
      </c>
      <c r="K49" s="77">
        <f t="shared" si="7"/>
        <v>0</v>
      </c>
      <c r="L49" s="77">
        <f>SUM(L45:L48)</f>
        <v>0</v>
      </c>
    </row>
    <row r="50" spans="1:12" ht="21" x14ac:dyDescent="0.3">
      <c r="A50" s="141"/>
      <c r="B50" s="7"/>
      <c r="C50" s="56" t="s">
        <v>49</v>
      </c>
      <c r="D50" s="57"/>
      <c r="E50" s="57"/>
      <c r="F50" s="57"/>
      <c r="G50" s="57"/>
      <c r="H50" s="57"/>
      <c r="I50" s="58"/>
      <c r="J50" s="77">
        <f>MIN(60-K50-L50,SUM(J45:J48))</f>
        <v>0</v>
      </c>
      <c r="K50" s="77">
        <f>MIN(30-L50,SUM(K45:K48))</f>
        <v>0</v>
      </c>
      <c r="L50" s="77">
        <f>MIN(15,SUM(L45:L48))</f>
        <v>0</v>
      </c>
    </row>
    <row r="51" spans="1:12" ht="21" x14ac:dyDescent="0.3">
      <c r="A51" s="141"/>
      <c r="B51" s="7"/>
      <c r="C51" s="27" t="s">
        <v>21</v>
      </c>
      <c r="D51" s="28"/>
      <c r="E51" s="28"/>
      <c r="F51" s="28"/>
      <c r="G51" s="28"/>
      <c r="H51" s="28"/>
      <c r="I51" s="29"/>
      <c r="J51" s="59">
        <f>SUM(J50:L50)</f>
        <v>0</v>
      </c>
      <c r="K51" s="59"/>
      <c r="L51" s="59"/>
    </row>
    <row r="52" spans="1:12" ht="21" x14ac:dyDescent="0.3">
      <c r="A52" s="141"/>
      <c r="B52" s="7"/>
    </row>
    <row r="53" spans="1:12" ht="21" x14ac:dyDescent="0.3">
      <c r="A53" s="141"/>
      <c r="B53" s="7" t="s">
        <v>50</v>
      </c>
      <c r="C53" s="8" t="s">
        <v>51</v>
      </c>
      <c r="D53" s="8"/>
      <c r="E53" s="8"/>
      <c r="F53" s="8"/>
      <c r="G53" s="78"/>
      <c r="H53" s="78"/>
      <c r="I53" s="78"/>
      <c r="J53" s="8"/>
      <c r="K53" s="8"/>
      <c r="L53" s="8"/>
    </row>
    <row r="54" spans="1:12" ht="21" x14ac:dyDescent="0.3">
      <c r="A54" s="141"/>
      <c r="B54" s="7"/>
      <c r="C54" s="39"/>
      <c r="D54" s="11" t="s">
        <v>6</v>
      </c>
      <c r="E54" s="40"/>
      <c r="F54" s="40"/>
      <c r="G54" s="64" t="s">
        <v>7</v>
      </c>
      <c r="H54" s="64"/>
      <c r="I54" s="64"/>
      <c r="J54" s="61" t="s">
        <v>24</v>
      </c>
      <c r="K54" s="60"/>
      <c r="L54" s="60"/>
    </row>
    <row r="55" spans="1:12" ht="21" x14ac:dyDescent="0.3">
      <c r="A55" s="141"/>
      <c r="B55" s="7"/>
      <c r="C55" s="39"/>
      <c r="D55" s="16"/>
      <c r="E55" s="43"/>
      <c r="F55" s="17"/>
      <c r="G55" s="79" t="s">
        <v>25</v>
      </c>
      <c r="H55" s="79" t="s">
        <v>43</v>
      </c>
      <c r="I55" s="80" t="s">
        <v>44</v>
      </c>
      <c r="J55" s="64"/>
      <c r="K55" s="64"/>
      <c r="L55" s="64"/>
    </row>
    <row r="56" spans="1:12" ht="21" x14ac:dyDescent="0.3">
      <c r="A56" s="141"/>
      <c r="B56" s="7"/>
      <c r="C56" s="39"/>
      <c r="D56" s="81" t="s">
        <v>11</v>
      </c>
      <c r="E56" s="81" t="s">
        <v>12</v>
      </c>
      <c r="F56" s="81" t="s">
        <v>28</v>
      </c>
      <c r="G56" s="81" t="s">
        <v>11</v>
      </c>
      <c r="H56" s="81" t="s">
        <v>12</v>
      </c>
      <c r="I56" s="82" t="s">
        <v>28</v>
      </c>
      <c r="J56" s="83" t="s">
        <v>11</v>
      </c>
      <c r="K56" s="83" t="s">
        <v>12</v>
      </c>
      <c r="L56" s="83" t="s">
        <v>28</v>
      </c>
    </row>
    <row r="57" spans="1:12" s="86" customFormat="1" ht="21" x14ac:dyDescent="0.3">
      <c r="A57" s="141"/>
      <c r="B57" s="84" t="s">
        <v>52</v>
      </c>
      <c r="C57" s="85" t="s">
        <v>53</v>
      </c>
      <c r="D57" s="85"/>
      <c r="E57" s="85"/>
      <c r="F57" s="85"/>
      <c r="G57" s="85"/>
      <c r="H57" s="85"/>
      <c r="I57" s="85"/>
      <c r="J57" s="85"/>
      <c r="K57" s="85"/>
      <c r="L57" s="85"/>
    </row>
    <row r="58" spans="1:12" s="86" customFormat="1" ht="21" x14ac:dyDescent="0.3">
      <c r="A58" s="142"/>
      <c r="B58" s="84"/>
      <c r="C58" s="87" t="s">
        <v>54</v>
      </c>
      <c r="D58" s="88">
        <v>4</v>
      </c>
      <c r="E58" s="88">
        <f t="shared" ref="E58:E60" si="8">D58/2</f>
        <v>2</v>
      </c>
      <c r="F58" s="88">
        <f t="shared" ref="F58:F60" si="9">E58/2</f>
        <v>1</v>
      </c>
      <c r="G58" s="89"/>
      <c r="H58" s="89"/>
      <c r="I58" s="89"/>
      <c r="J58" s="88">
        <f>G58*D58</f>
        <v>0</v>
      </c>
      <c r="K58" s="88">
        <f>H58*E58</f>
        <v>0</v>
      </c>
      <c r="L58" s="88">
        <f>I58*F58</f>
        <v>0</v>
      </c>
    </row>
    <row r="59" spans="1:12" s="86" customFormat="1" ht="21" x14ac:dyDescent="0.3">
      <c r="A59" s="142"/>
      <c r="B59" s="84"/>
      <c r="C59" s="75" t="s">
        <v>55</v>
      </c>
      <c r="D59" s="24">
        <v>3</v>
      </c>
      <c r="E59" s="24">
        <f t="shared" si="8"/>
        <v>1.5</v>
      </c>
      <c r="F59" s="24">
        <f t="shared" si="9"/>
        <v>0.75</v>
      </c>
      <c r="G59" s="90"/>
      <c r="H59" s="90"/>
      <c r="I59" s="90"/>
      <c r="J59" s="24">
        <f t="shared" ref="J59:J60" si="10">G59*D59</f>
        <v>0</v>
      </c>
      <c r="K59" s="24">
        <f t="shared" ref="K59:K60" si="11">H59*E59</f>
        <v>0</v>
      </c>
      <c r="L59" s="24">
        <f t="shared" ref="L59:L60" si="12">I59*F59</f>
        <v>0</v>
      </c>
    </row>
    <row r="60" spans="1:12" s="86" customFormat="1" ht="21" x14ac:dyDescent="0.3">
      <c r="A60" s="142"/>
      <c r="B60" s="84"/>
      <c r="C60" s="91" t="s">
        <v>56</v>
      </c>
      <c r="D60" s="92">
        <v>1</v>
      </c>
      <c r="E60" s="92">
        <f t="shared" si="8"/>
        <v>0.5</v>
      </c>
      <c r="F60" s="92">
        <f t="shared" si="9"/>
        <v>0.25</v>
      </c>
      <c r="G60" s="93"/>
      <c r="H60" s="93"/>
      <c r="I60" s="93"/>
      <c r="J60" s="92">
        <f t="shared" si="10"/>
        <v>0</v>
      </c>
      <c r="K60" s="92">
        <f t="shared" si="11"/>
        <v>0</v>
      </c>
      <c r="L60" s="92">
        <f t="shared" si="12"/>
        <v>0</v>
      </c>
    </row>
    <row r="61" spans="1:12" s="86" customFormat="1" ht="21" x14ac:dyDescent="0.3">
      <c r="A61" s="142"/>
      <c r="B61" s="84" t="s">
        <v>57</v>
      </c>
      <c r="C61" s="85" t="s">
        <v>58</v>
      </c>
      <c r="D61" s="85">
        <v>1</v>
      </c>
      <c r="E61" s="85">
        <f t="shared" ref="E61:E63" si="13">D61/2</f>
        <v>0.5</v>
      </c>
      <c r="F61" s="85">
        <f t="shared" ref="F61:F63" si="14">E61/2</f>
        <v>0.25</v>
      </c>
      <c r="G61" s="85"/>
      <c r="H61" s="85"/>
      <c r="I61" s="85"/>
      <c r="J61" s="85">
        <f t="shared" ref="J61" si="15">G61*D61+H61*E61</f>
        <v>0</v>
      </c>
      <c r="K61" s="85"/>
      <c r="L61" s="85"/>
    </row>
    <row r="62" spans="1:12" s="86" customFormat="1" ht="21" x14ac:dyDescent="0.3">
      <c r="A62" s="142"/>
      <c r="B62" s="84"/>
      <c r="C62" s="87" t="s">
        <v>59</v>
      </c>
      <c r="D62" s="88">
        <v>2</v>
      </c>
      <c r="E62" s="88">
        <f t="shared" si="13"/>
        <v>1</v>
      </c>
      <c r="F62" s="88">
        <f t="shared" si="14"/>
        <v>0.5</v>
      </c>
      <c r="G62" s="89"/>
      <c r="H62" s="89"/>
      <c r="I62" s="89"/>
      <c r="J62" s="88">
        <f t="shared" ref="J62:J63" si="16">G62*D62</f>
        <v>0</v>
      </c>
      <c r="K62" s="88">
        <f t="shared" ref="K62:K63" si="17">H62*E62</f>
        <v>0</v>
      </c>
      <c r="L62" s="88">
        <f t="shared" ref="L62:L63" si="18">I62*F62</f>
        <v>0</v>
      </c>
    </row>
    <row r="63" spans="1:12" s="86" customFormat="1" ht="21" x14ac:dyDescent="0.3">
      <c r="A63" s="142"/>
      <c r="B63" s="84"/>
      <c r="C63" s="91" t="s">
        <v>60</v>
      </c>
      <c r="D63" s="92">
        <v>1.5</v>
      </c>
      <c r="E63" s="92">
        <f t="shared" si="13"/>
        <v>0.75</v>
      </c>
      <c r="F63" s="92">
        <f t="shared" si="14"/>
        <v>0.375</v>
      </c>
      <c r="G63" s="93"/>
      <c r="H63" s="93"/>
      <c r="I63" s="93"/>
      <c r="J63" s="92">
        <f t="shared" si="16"/>
        <v>0</v>
      </c>
      <c r="K63" s="92">
        <f t="shared" si="17"/>
        <v>0</v>
      </c>
      <c r="L63" s="92">
        <f t="shared" si="18"/>
        <v>0</v>
      </c>
    </row>
    <row r="64" spans="1:12" s="86" customFormat="1" ht="21" x14ac:dyDescent="0.3">
      <c r="A64" s="142"/>
      <c r="B64" s="84" t="s">
        <v>61</v>
      </c>
      <c r="C64" s="85" t="s">
        <v>62</v>
      </c>
      <c r="D64" s="85"/>
      <c r="E64" s="85"/>
      <c r="F64" s="85"/>
      <c r="G64" s="85"/>
      <c r="H64" s="85"/>
      <c r="I64" s="85"/>
      <c r="J64" s="85"/>
      <c r="K64" s="85"/>
      <c r="L64" s="85"/>
    </row>
    <row r="65" spans="1:12" s="86" customFormat="1" ht="21" x14ac:dyDescent="0.3">
      <c r="A65" s="142"/>
      <c r="B65" s="84"/>
      <c r="C65" s="87" t="s">
        <v>59</v>
      </c>
      <c r="D65" s="88">
        <v>1</v>
      </c>
      <c r="E65" s="88">
        <f t="shared" ref="E65:F65" si="19">D65/2</f>
        <v>0.5</v>
      </c>
      <c r="F65" s="88">
        <f t="shared" si="19"/>
        <v>0.25</v>
      </c>
      <c r="G65" s="89"/>
      <c r="H65" s="89"/>
      <c r="I65" s="89"/>
      <c r="J65" s="88">
        <f t="shared" ref="J65:J66" si="20">G65*D65</f>
        <v>0</v>
      </c>
      <c r="K65" s="88">
        <f t="shared" ref="K65:K66" si="21">H65*E65</f>
        <v>0</v>
      </c>
      <c r="L65" s="88">
        <f t="shared" ref="L65:L66" si="22">I65*F65</f>
        <v>0</v>
      </c>
    </row>
    <row r="66" spans="1:12" s="86" customFormat="1" ht="21" x14ac:dyDescent="0.3">
      <c r="A66" s="142"/>
      <c r="B66" s="84"/>
      <c r="C66" s="91" t="s">
        <v>60</v>
      </c>
      <c r="D66" s="92">
        <v>0.5</v>
      </c>
      <c r="E66" s="92">
        <f t="shared" ref="E66:F66" si="23">D66/2</f>
        <v>0.25</v>
      </c>
      <c r="F66" s="92">
        <f t="shared" si="23"/>
        <v>0.125</v>
      </c>
      <c r="G66" s="93"/>
      <c r="H66" s="93"/>
      <c r="I66" s="93"/>
      <c r="J66" s="92">
        <f t="shared" si="20"/>
        <v>0</v>
      </c>
      <c r="K66" s="92">
        <f t="shared" si="21"/>
        <v>0</v>
      </c>
      <c r="L66" s="92">
        <f t="shared" si="22"/>
        <v>0</v>
      </c>
    </row>
    <row r="67" spans="1:12" s="86" customFormat="1" ht="21" x14ac:dyDescent="0.3">
      <c r="A67" s="142"/>
      <c r="B67" s="7" t="s">
        <v>63</v>
      </c>
      <c r="C67" s="85" t="s">
        <v>64</v>
      </c>
      <c r="D67" s="85"/>
      <c r="E67" s="85"/>
      <c r="F67" s="85"/>
      <c r="G67" s="85"/>
      <c r="H67" s="85"/>
      <c r="I67" s="85"/>
      <c r="J67" s="85"/>
      <c r="K67" s="85"/>
      <c r="L67" s="85"/>
    </row>
    <row r="68" spans="1:12" s="86" customFormat="1" ht="21" x14ac:dyDescent="0.3">
      <c r="A68" s="141"/>
      <c r="B68" s="84"/>
      <c r="C68" s="87" t="s">
        <v>59</v>
      </c>
      <c r="D68" s="88">
        <v>2</v>
      </c>
      <c r="E68" s="88">
        <f t="shared" ref="E68:E69" si="24">D68/2</f>
        <v>1</v>
      </c>
      <c r="F68" s="88">
        <f t="shared" ref="F68:F69" si="25">E68/2</f>
        <v>0.5</v>
      </c>
      <c r="G68" s="89"/>
      <c r="H68" s="89"/>
      <c r="I68" s="89"/>
      <c r="J68" s="88">
        <f t="shared" ref="J68:J69" si="26">G68*D68</f>
        <v>0</v>
      </c>
      <c r="K68" s="88">
        <f t="shared" ref="K68:K69" si="27">H68*E68</f>
        <v>0</v>
      </c>
      <c r="L68" s="88">
        <f t="shared" ref="L68:L69" si="28">I68*F68</f>
        <v>0</v>
      </c>
    </row>
    <row r="69" spans="1:12" s="86" customFormat="1" ht="21" x14ac:dyDescent="0.3">
      <c r="A69" s="142"/>
      <c r="B69" s="84"/>
      <c r="C69" s="91" t="s">
        <v>60</v>
      </c>
      <c r="D69" s="92">
        <v>1</v>
      </c>
      <c r="E69" s="92">
        <f t="shared" si="24"/>
        <v>0.5</v>
      </c>
      <c r="F69" s="92">
        <f t="shared" si="25"/>
        <v>0.25</v>
      </c>
      <c r="G69" s="93"/>
      <c r="H69" s="93"/>
      <c r="I69" s="93"/>
      <c r="J69" s="92">
        <f t="shared" si="26"/>
        <v>0</v>
      </c>
      <c r="K69" s="92">
        <f t="shared" si="27"/>
        <v>0</v>
      </c>
      <c r="L69" s="92">
        <f t="shared" si="28"/>
        <v>0</v>
      </c>
    </row>
    <row r="70" spans="1:12" s="86" customFormat="1" ht="21" x14ac:dyDescent="0.3">
      <c r="A70" s="142"/>
      <c r="B70" s="84" t="s">
        <v>65</v>
      </c>
      <c r="C70" s="94" t="s">
        <v>66</v>
      </c>
      <c r="D70" s="94"/>
      <c r="E70" s="94"/>
      <c r="F70" s="94"/>
      <c r="G70" s="94"/>
      <c r="H70" s="94"/>
      <c r="I70" s="94"/>
      <c r="J70" s="94"/>
      <c r="K70" s="94"/>
      <c r="L70" s="94"/>
    </row>
    <row r="71" spans="1:12" s="86" customFormat="1" ht="21" x14ac:dyDescent="0.3">
      <c r="A71" s="142"/>
      <c r="B71" s="84"/>
      <c r="C71" s="87" t="s">
        <v>67</v>
      </c>
      <c r="D71" s="88">
        <v>7</v>
      </c>
      <c r="E71" s="88">
        <f t="shared" ref="E71:E72" si="29">D71/2</f>
        <v>3.5</v>
      </c>
      <c r="F71" s="88">
        <f t="shared" ref="F71:F72" si="30">E71/2</f>
        <v>1.75</v>
      </c>
      <c r="G71" s="89"/>
      <c r="H71" s="89"/>
      <c r="I71" s="89"/>
      <c r="J71" s="88">
        <f t="shared" ref="J71:J73" si="31">G71*D71</f>
        <v>0</v>
      </c>
      <c r="K71" s="88">
        <f t="shared" ref="K71:K73" si="32">H71*E71</f>
        <v>0</v>
      </c>
      <c r="L71" s="88">
        <f t="shared" ref="L71:L73" si="33">I71*F71</f>
        <v>0</v>
      </c>
    </row>
    <row r="72" spans="1:12" s="86" customFormat="1" ht="21" x14ac:dyDescent="0.3">
      <c r="A72" s="142"/>
      <c r="B72" s="84"/>
      <c r="C72" s="75" t="s">
        <v>68</v>
      </c>
      <c r="D72" s="24">
        <v>15</v>
      </c>
      <c r="E72" s="24">
        <f t="shared" si="29"/>
        <v>7.5</v>
      </c>
      <c r="F72" s="24">
        <f t="shared" si="30"/>
        <v>3.75</v>
      </c>
      <c r="G72" s="90"/>
      <c r="H72" s="90"/>
      <c r="I72" s="90"/>
      <c r="J72" s="24">
        <f t="shared" si="31"/>
        <v>0</v>
      </c>
      <c r="K72" s="24">
        <f t="shared" si="32"/>
        <v>0</v>
      </c>
      <c r="L72" s="24">
        <f t="shared" si="33"/>
        <v>0</v>
      </c>
    </row>
    <row r="73" spans="1:12" ht="21" x14ac:dyDescent="0.3">
      <c r="A73" s="142"/>
      <c r="B73" s="7"/>
      <c r="C73" s="91" t="s">
        <v>69</v>
      </c>
      <c r="D73" s="95">
        <v>20</v>
      </c>
      <c r="E73" s="92">
        <f t="shared" ref="E73:F73" si="34">D73/2</f>
        <v>10</v>
      </c>
      <c r="F73" s="92">
        <f t="shared" si="34"/>
        <v>5</v>
      </c>
      <c r="G73" s="96"/>
      <c r="H73" s="96"/>
      <c r="I73" s="96"/>
      <c r="J73" s="92">
        <f t="shared" si="31"/>
        <v>0</v>
      </c>
      <c r="K73" s="92">
        <f t="shared" si="32"/>
        <v>0</v>
      </c>
      <c r="L73" s="92">
        <f t="shared" si="33"/>
        <v>0</v>
      </c>
    </row>
    <row r="74" spans="1:12" ht="21" x14ac:dyDescent="0.3">
      <c r="A74" s="141"/>
      <c r="B74" s="84" t="s">
        <v>70</v>
      </c>
      <c r="C74" s="85" t="s">
        <v>71</v>
      </c>
      <c r="D74" s="85">
        <v>1</v>
      </c>
      <c r="E74" s="85">
        <f t="shared" ref="E74:E76" si="35">D74/2</f>
        <v>0.5</v>
      </c>
      <c r="F74" s="85">
        <f t="shared" ref="F74:F76" si="36">E74/2</f>
        <v>0.25</v>
      </c>
      <c r="G74" s="85"/>
      <c r="H74" s="85"/>
      <c r="I74" s="85"/>
      <c r="J74" s="85">
        <f t="shared" ref="J74" si="37">G74*D74+H74*E74</f>
        <v>0</v>
      </c>
      <c r="K74" s="85"/>
      <c r="L74" s="85"/>
    </row>
    <row r="75" spans="1:12" ht="21" x14ac:dyDescent="0.3">
      <c r="A75" s="142"/>
      <c r="B75" s="84"/>
      <c r="C75" s="87" t="s">
        <v>67</v>
      </c>
      <c r="D75" s="88">
        <v>1</v>
      </c>
      <c r="E75" s="88">
        <f t="shared" si="35"/>
        <v>0.5</v>
      </c>
      <c r="F75" s="88">
        <f t="shared" si="36"/>
        <v>0.25</v>
      </c>
      <c r="G75" s="89"/>
      <c r="H75" s="89"/>
      <c r="I75" s="89"/>
      <c r="J75" s="88">
        <f t="shared" ref="J75:J77" si="38">G75*D75</f>
        <v>0</v>
      </c>
      <c r="K75" s="88">
        <f t="shared" ref="K75:K77" si="39">H75*E75</f>
        <v>0</v>
      </c>
      <c r="L75" s="88">
        <f t="shared" ref="L75:L77" si="40">I75*F75</f>
        <v>0</v>
      </c>
    </row>
    <row r="76" spans="1:12" ht="21" x14ac:dyDescent="0.3">
      <c r="A76" s="142"/>
      <c r="B76" s="84"/>
      <c r="C76" s="75" t="s">
        <v>68</v>
      </c>
      <c r="D76" s="24">
        <v>2</v>
      </c>
      <c r="E76" s="24">
        <f t="shared" si="35"/>
        <v>1</v>
      </c>
      <c r="F76" s="24">
        <f t="shared" si="36"/>
        <v>0.5</v>
      </c>
      <c r="G76" s="90"/>
      <c r="H76" s="90"/>
      <c r="I76" s="90"/>
      <c r="J76" s="24">
        <f t="shared" si="38"/>
        <v>0</v>
      </c>
      <c r="K76" s="24">
        <f t="shared" si="39"/>
        <v>0</v>
      </c>
      <c r="L76" s="24">
        <f t="shared" si="40"/>
        <v>0</v>
      </c>
    </row>
    <row r="77" spans="1:12" ht="21" x14ac:dyDescent="0.3">
      <c r="A77" s="142"/>
      <c r="B77" s="7"/>
      <c r="C77" s="91" t="s">
        <v>69</v>
      </c>
      <c r="D77" s="95">
        <v>4</v>
      </c>
      <c r="E77" s="92">
        <f t="shared" ref="E77:E79" si="41">D77/2</f>
        <v>2</v>
      </c>
      <c r="F77" s="92">
        <f t="shared" ref="F77:F79" si="42">E77/2</f>
        <v>1</v>
      </c>
      <c r="G77" s="96"/>
      <c r="H77" s="96"/>
      <c r="I77" s="96"/>
      <c r="J77" s="92">
        <f t="shared" si="38"/>
        <v>0</v>
      </c>
      <c r="K77" s="92">
        <f t="shared" si="39"/>
        <v>0</v>
      </c>
      <c r="L77" s="92">
        <f t="shared" si="40"/>
        <v>0</v>
      </c>
    </row>
    <row r="78" spans="1:12" ht="21" x14ac:dyDescent="0.3">
      <c r="A78" s="141"/>
      <c r="B78" s="84" t="s">
        <v>72</v>
      </c>
      <c r="C78" s="85" t="s">
        <v>73</v>
      </c>
      <c r="D78" s="85">
        <v>1</v>
      </c>
      <c r="E78" s="85">
        <f t="shared" si="41"/>
        <v>0.5</v>
      </c>
      <c r="F78" s="85">
        <f t="shared" si="42"/>
        <v>0.25</v>
      </c>
      <c r="G78" s="85"/>
      <c r="H78" s="85"/>
      <c r="I78" s="85"/>
      <c r="J78" s="85">
        <f t="shared" ref="J78" si="43">G78*D78+H78*E78</f>
        <v>0</v>
      </c>
      <c r="K78" s="85"/>
      <c r="L78" s="85"/>
    </row>
    <row r="79" spans="1:12" ht="21" x14ac:dyDescent="0.3">
      <c r="A79" s="142"/>
      <c r="B79" s="84"/>
      <c r="C79" s="87" t="s">
        <v>74</v>
      </c>
      <c r="D79" s="88">
        <v>1</v>
      </c>
      <c r="E79" s="88">
        <f t="shared" si="41"/>
        <v>0.5</v>
      </c>
      <c r="F79" s="88">
        <f t="shared" si="42"/>
        <v>0.25</v>
      </c>
      <c r="G79" s="89"/>
      <c r="H79" s="89"/>
      <c r="I79" s="89"/>
      <c r="J79" s="88">
        <f t="shared" ref="J79:J80" si="44">G79*D79</f>
        <v>0</v>
      </c>
      <c r="K79" s="88">
        <f t="shared" ref="K79:K80" si="45">H79*E79</f>
        <v>0</v>
      </c>
      <c r="L79" s="88">
        <f t="shared" ref="L79:L80" si="46">I79*F79</f>
        <v>0</v>
      </c>
    </row>
    <row r="80" spans="1:12" ht="21" x14ac:dyDescent="0.3">
      <c r="A80" s="142"/>
      <c r="B80" s="7"/>
      <c r="C80" s="91" t="s">
        <v>75</v>
      </c>
      <c r="D80" s="95">
        <v>3</v>
      </c>
      <c r="E80" s="92">
        <f t="shared" ref="E80:F80" si="47">D80/2</f>
        <v>1.5</v>
      </c>
      <c r="F80" s="92">
        <f t="shared" si="47"/>
        <v>0.75</v>
      </c>
      <c r="G80" s="96"/>
      <c r="H80" s="96"/>
      <c r="I80" s="96"/>
      <c r="J80" s="92">
        <f t="shared" si="44"/>
        <v>0</v>
      </c>
      <c r="K80" s="92">
        <f t="shared" si="45"/>
        <v>0</v>
      </c>
      <c r="L80" s="92">
        <f t="shared" si="46"/>
        <v>0</v>
      </c>
    </row>
    <row r="81" spans="1:12" ht="21" x14ac:dyDescent="0.3">
      <c r="A81" s="141"/>
      <c r="B81" s="84" t="s">
        <v>76</v>
      </c>
      <c r="C81" s="85" t="s">
        <v>77</v>
      </c>
      <c r="D81" s="85">
        <v>0.1</v>
      </c>
      <c r="E81" s="85">
        <f t="shared" ref="E81:F82" si="48">D81/2</f>
        <v>0.05</v>
      </c>
      <c r="F81" s="85">
        <f t="shared" si="48"/>
        <v>2.5000000000000001E-2</v>
      </c>
      <c r="G81" s="85"/>
      <c r="H81" s="85"/>
      <c r="I81" s="85"/>
      <c r="J81" s="85">
        <f t="shared" ref="J81" si="49">G81*D81+H81*E81</f>
        <v>0</v>
      </c>
      <c r="K81" s="85"/>
      <c r="L81" s="85"/>
    </row>
    <row r="82" spans="1:12" ht="49.5" x14ac:dyDescent="0.3">
      <c r="A82" s="142"/>
      <c r="B82" s="7"/>
      <c r="C82" s="87" t="s">
        <v>78</v>
      </c>
      <c r="D82" s="97">
        <v>0.1</v>
      </c>
      <c r="E82" s="88">
        <f t="shared" si="48"/>
        <v>0.05</v>
      </c>
      <c r="F82" s="88">
        <f t="shared" si="48"/>
        <v>2.5000000000000001E-2</v>
      </c>
      <c r="G82" s="98"/>
      <c r="H82" s="98"/>
      <c r="I82" s="98"/>
      <c r="J82" s="88">
        <f t="shared" ref="J82:J83" si="50">G82*D82</f>
        <v>0</v>
      </c>
      <c r="K82" s="88">
        <f t="shared" ref="K82:K83" si="51">H82*E82</f>
        <v>0</v>
      </c>
      <c r="L82" s="88">
        <f t="shared" ref="L82:L83" si="52">I82*F82</f>
        <v>0</v>
      </c>
    </row>
    <row r="83" spans="1:12" ht="33" x14ac:dyDescent="0.3">
      <c r="A83" s="141"/>
      <c r="B83" s="7"/>
      <c r="C83" s="91" t="s">
        <v>79</v>
      </c>
      <c r="D83" s="95">
        <v>0.2</v>
      </c>
      <c r="E83" s="92">
        <f t="shared" ref="E83" si="53">D83/2</f>
        <v>0.1</v>
      </c>
      <c r="F83" s="92">
        <f t="shared" ref="F83" si="54">E83/2</f>
        <v>0.05</v>
      </c>
      <c r="G83" s="96"/>
      <c r="H83" s="96"/>
      <c r="I83" s="96"/>
      <c r="J83" s="92">
        <f t="shared" si="50"/>
        <v>0</v>
      </c>
      <c r="K83" s="92">
        <f t="shared" si="51"/>
        <v>0</v>
      </c>
      <c r="L83" s="92">
        <f t="shared" si="52"/>
        <v>0</v>
      </c>
    </row>
    <row r="84" spans="1:12" ht="21" x14ac:dyDescent="0.3">
      <c r="A84" s="141"/>
      <c r="B84" s="84" t="s">
        <v>80</v>
      </c>
      <c r="C84" s="85" t="s">
        <v>81</v>
      </c>
      <c r="D84" s="85">
        <v>0.5</v>
      </c>
      <c r="E84" s="85">
        <f t="shared" ref="E84:E86" si="55">D84/2</f>
        <v>0.25</v>
      </c>
      <c r="F84" s="85">
        <f t="shared" ref="F84:F86" si="56">E84/2</f>
        <v>0.125</v>
      </c>
      <c r="G84" s="85"/>
      <c r="H84" s="85"/>
      <c r="I84" s="85"/>
      <c r="J84" s="85"/>
      <c r="K84" s="85"/>
      <c r="L84" s="85"/>
    </row>
    <row r="85" spans="1:12" ht="21" x14ac:dyDescent="0.3">
      <c r="A85" s="142"/>
      <c r="B85" s="7"/>
      <c r="C85" s="87" t="s">
        <v>82</v>
      </c>
      <c r="D85" s="88">
        <v>1</v>
      </c>
      <c r="E85" s="88">
        <f t="shared" si="55"/>
        <v>0.5</v>
      </c>
      <c r="F85" s="88">
        <f t="shared" si="56"/>
        <v>0.25</v>
      </c>
      <c r="G85" s="98"/>
      <c r="H85" s="98"/>
      <c r="I85" s="98"/>
      <c r="J85" s="88">
        <f t="shared" ref="J85:J86" si="57">G85*D85</f>
        <v>0</v>
      </c>
      <c r="K85" s="88">
        <f t="shared" ref="K85:K86" si="58">H85*E85</f>
        <v>0</v>
      </c>
      <c r="L85" s="88">
        <f t="shared" ref="L85:L86" si="59">I85*F85</f>
        <v>0</v>
      </c>
    </row>
    <row r="86" spans="1:12" ht="21" x14ac:dyDescent="0.3">
      <c r="A86" s="141"/>
      <c r="B86" s="7"/>
      <c r="C86" s="91" t="s">
        <v>83</v>
      </c>
      <c r="D86" s="92">
        <v>2</v>
      </c>
      <c r="E86" s="92">
        <f t="shared" si="55"/>
        <v>1</v>
      </c>
      <c r="F86" s="92">
        <f t="shared" si="56"/>
        <v>0.5</v>
      </c>
      <c r="G86" s="96"/>
      <c r="H86" s="96"/>
      <c r="I86" s="96"/>
      <c r="J86" s="92">
        <f t="shared" si="57"/>
        <v>0</v>
      </c>
      <c r="K86" s="92">
        <f t="shared" si="58"/>
        <v>0</v>
      </c>
      <c r="L86" s="92">
        <f t="shared" si="59"/>
        <v>0</v>
      </c>
    </row>
    <row r="87" spans="1:12" ht="21" x14ac:dyDescent="0.3">
      <c r="A87" s="141"/>
      <c r="B87" s="84" t="s">
        <v>84</v>
      </c>
      <c r="C87" s="85" t="s">
        <v>85</v>
      </c>
      <c r="D87" s="85"/>
      <c r="E87" s="85"/>
      <c r="F87" s="85"/>
      <c r="G87" s="85"/>
      <c r="H87" s="85"/>
      <c r="I87" s="85"/>
      <c r="J87" s="85"/>
      <c r="K87" s="85"/>
      <c r="L87" s="85"/>
    </row>
    <row r="88" spans="1:12" ht="21" x14ac:dyDescent="0.3">
      <c r="A88" s="142"/>
      <c r="B88" s="7"/>
      <c r="C88" s="87" t="s">
        <v>82</v>
      </c>
      <c r="D88" s="88">
        <v>0.5</v>
      </c>
      <c r="E88" s="88">
        <f t="shared" ref="E88:E89" si="60">D88/2</f>
        <v>0.25</v>
      </c>
      <c r="F88" s="88">
        <f t="shared" ref="F88:F89" si="61">E88/2</f>
        <v>0.125</v>
      </c>
      <c r="G88" s="98"/>
      <c r="H88" s="98"/>
      <c r="I88" s="98"/>
      <c r="J88" s="88">
        <f t="shared" ref="J88:J89" si="62">G88*D88</f>
        <v>0</v>
      </c>
      <c r="K88" s="88">
        <f t="shared" ref="K88:K89" si="63">H88*E88</f>
        <v>0</v>
      </c>
      <c r="L88" s="88">
        <f t="shared" ref="L88:L89" si="64">I88*F88</f>
        <v>0</v>
      </c>
    </row>
    <row r="89" spans="1:12" ht="21" x14ac:dyDescent="0.3">
      <c r="A89" s="141"/>
      <c r="B89" s="7"/>
      <c r="C89" s="91" t="s">
        <v>83</v>
      </c>
      <c r="D89" s="92">
        <v>0.6</v>
      </c>
      <c r="E89" s="92">
        <f t="shared" si="60"/>
        <v>0.3</v>
      </c>
      <c r="F89" s="92">
        <f t="shared" si="61"/>
        <v>0.15</v>
      </c>
      <c r="G89" s="96"/>
      <c r="H89" s="96"/>
      <c r="I89" s="96"/>
      <c r="J89" s="92">
        <f t="shared" si="62"/>
        <v>0</v>
      </c>
      <c r="K89" s="92">
        <f t="shared" si="63"/>
        <v>0</v>
      </c>
      <c r="L89" s="92">
        <f t="shared" si="64"/>
        <v>0</v>
      </c>
    </row>
    <row r="90" spans="1:12" ht="21" x14ac:dyDescent="0.3">
      <c r="A90" s="141"/>
      <c r="B90" s="7" t="s">
        <v>86</v>
      </c>
      <c r="C90" s="85" t="s">
        <v>87</v>
      </c>
      <c r="D90" s="85"/>
      <c r="E90" s="85"/>
      <c r="F90" s="85"/>
      <c r="G90" s="85"/>
      <c r="H90" s="85"/>
      <c r="I90" s="85"/>
      <c r="J90" s="85"/>
      <c r="K90" s="85"/>
      <c r="L90" s="85"/>
    </row>
    <row r="91" spans="1:12" ht="21" x14ac:dyDescent="0.3">
      <c r="A91" s="141"/>
      <c r="B91" s="7"/>
      <c r="C91" s="87" t="s">
        <v>88</v>
      </c>
      <c r="D91" s="88">
        <v>2</v>
      </c>
      <c r="E91" s="88">
        <f t="shared" ref="E91:E93" si="65">D91/2</f>
        <v>1</v>
      </c>
      <c r="F91" s="88">
        <f t="shared" ref="F91:F93" si="66">E91/2</f>
        <v>0.5</v>
      </c>
      <c r="G91" s="98"/>
      <c r="H91" s="98"/>
      <c r="I91" s="98"/>
      <c r="J91" s="88">
        <f t="shared" ref="J91:J93" si="67">G91*D91</f>
        <v>0</v>
      </c>
      <c r="K91" s="88">
        <f t="shared" ref="K91:K93" si="68">H91*E91</f>
        <v>0</v>
      </c>
      <c r="L91" s="88">
        <f t="shared" ref="L91:L93" si="69">I91*F91</f>
        <v>0</v>
      </c>
    </row>
    <row r="92" spans="1:12" ht="33" x14ac:dyDescent="0.3">
      <c r="A92" s="141"/>
      <c r="B92" s="7"/>
      <c r="C92" s="75" t="s">
        <v>89</v>
      </c>
      <c r="D92" s="24">
        <v>2</v>
      </c>
      <c r="E92" s="24">
        <f t="shared" ref="E92" si="70">D92/2</f>
        <v>1</v>
      </c>
      <c r="F92" s="24">
        <f t="shared" ref="F92" si="71">E92/2</f>
        <v>0.5</v>
      </c>
      <c r="G92" s="76"/>
      <c r="H92" s="76"/>
      <c r="I92" s="76"/>
      <c r="J92" s="24">
        <f t="shared" si="67"/>
        <v>0</v>
      </c>
      <c r="K92" s="24">
        <f t="shared" si="68"/>
        <v>0</v>
      </c>
      <c r="L92" s="24">
        <f t="shared" si="69"/>
        <v>0</v>
      </c>
    </row>
    <row r="93" spans="1:12" ht="21" x14ac:dyDescent="0.3">
      <c r="A93" s="141"/>
      <c r="B93" s="7"/>
      <c r="C93" s="75" t="s">
        <v>90</v>
      </c>
      <c r="D93" s="24">
        <v>1</v>
      </c>
      <c r="E93" s="24">
        <f t="shared" si="65"/>
        <v>0.5</v>
      </c>
      <c r="F93" s="24">
        <f t="shared" si="66"/>
        <v>0.25</v>
      </c>
      <c r="G93" s="76"/>
      <c r="H93" s="76"/>
      <c r="I93" s="76"/>
      <c r="J93" s="24">
        <f t="shared" si="67"/>
        <v>0</v>
      </c>
      <c r="K93" s="24">
        <f t="shared" si="68"/>
        <v>0</v>
      </c>
      <c r="L93" s="24">
        <f t="shared" si="69"/>
        <v>0</v>
      </c>
    </row>
    <row r="94" spans="1:12" ht="21" x14ac:dyDescent="0.3">
      <c r="A94" s="141"/>
      <c r="B94" s="7"/>
      <c r="C94" s="52" t="s">
        <v>35</v>
      </c>
      <c r="D94" s="53"/>
      <c r="E94" s="53"/>
      <c r="F94" s="53"/>
      <c r="G94" s="53"/>
      <c r="H94" s="53"/>
      <c r="I94" s="54"/>
      <c r="J94" s="55">
        <f t="shared" ref="J94:K94" si="72">SUM(J58:J93)</f>
        <v>0</v>
      </c>
      <c r="K94" s="55">
        <f t="shared" si="72"/>
        <v>0</v>
      </c>
      <c r="L94" s="55">
        <f>SUM(L58:L93)</f>
        <v>0</v>
      </c>
    </row>
    <row r="95" spans="1:12" ht="21" x14ac:dyDescent="0.3">
      <c r="A95" s="141"/>
      <c r="B95" s="7"/>
      <c r="C95" s="56" t="s">
        <v>91</v>
      </c>
      <c r="D95" s="57"/>
      <c r="E95" s="57"/>
      <c r="F95" s="57"/>
      <c r="G95" s="57"/>
      <c r="H95" s="57"/>
      <c r="I95" s="58"/>
      <c r="J95" s="55">
        <f>MIN(200-K95-L95,SUM(J58:J93))</f>
        <v>0</v>
      </c>
      <c r="K95" s="55">
        <f>MIN(100-L95,SUM(K58:K93))</f>
        <v>0</v>
      </c>
      <c r="L95" s="55">
        <f>MIN(50,SUM(L58:L93))</f>
        <v>0</v>
      </c>
    </row>
    <row r="96" spans="1:12" ht="21" x14ac:dyDescent="0.3">
      <c r="A96" s="141"/>
      <c r="B96" s="7"/>
      <c r="C96" s="27" t="s">
        <v>21</v>
      </c>
      <c r="D96" s="28"/>
      <c r="E96" s="28"/>
      <c r="F96" s="28"/>
      <c r="G96" s="28"/>
      <c r="H96" s="28"/>
      <c r="I96" s="28"/>
      <c r="J96" s="59">
        <f>SUM(J95:L95)</f>
        <v>0</v>
      </c>
      <c r="K96" s="59"/>
      <c r="L96" s="59"/>
    </row>
    <row r="97" spans="1:12" ht="21" x14ac:dyDescent="0.3">
      <c r="A97" s="141"/>
      <c r="B97" s="7"/>
    </row>
    <row r="98" spans="1:12" ht="21" x14ac:dyDescent="0.3">
      <c r="A98" s="141"/>
      <c r="B98" s="7"/>
    </row>
    <row r="99" spans="1:12" ht="21" x14ac:dyDescent="0.3">
      <c r="A99" s="141"/>
      <c r="B99" s="7" t="s">
        <v>92</v>
      </c>
      <c r="C99" s="8" t="s">
        <v>93</v>
      </c>
      <c r="D99" s="8"/>
      <c r="E99" s="8"/>
      <c r="F99" s="8"/>
      <c r="G99" s="8"/>
      <c r="H99" s="8"/>
      <c r="I99" s="8"/>
      <c r="J99" s="8"/>
      <c r="K99" s="8"/>
      <c r="L99" s="8"/>
    </row>
    <row r="100" spans="1:12" ht="21" x14ac:dyDescent="0.3">
      <c r="A100" s="141"/>
      <c r="B100" s="7"/>
      <c r="C100" s="39"/>
      <c r="D100" s="11" t="s">
        <v>6</v>
      </c>
      <c r="E100" s="40"/>
      <c r="F100" s="12"/>
      <c r="G100" s="70" t="s">
        <v>7</v>
      </c>
      <c r="H100" s="71"/>
      <c r="I100" s="72"/>
      <c r="J100" s="61" t="s">
        <v>24</v>
      </c>
      <c r="K100" s="60"/>
      <c r="L100" s="60"/>
    </row>
    <row r="101" spans="1:12" ht="21" x14ac:dyDescent="0.3">
      <c r="A101" s="141"/>
      <c r="B101" s="7"/>
      <c r="C101" s="39"/>
      <c r="D101" s="16"/>
      <c r="E101" s="43"/>
      <c r="F101" s="17"/>
      <c r="G101" s="73" t="s">
        <v>25</v>
      </c>
      <c r="H101" s="73" t="s">
        <v>43</v>
      </c>
      <c r="I101" s="73" t="s">
        <v>44</v>
      </c>
      <c r="J101" s="64"/>
      <c r="K101" s="64"/>
      <c r="L101" s="64"/>
    </row>
    <row r="102" spans="1:12" ht="21" x14ac:dyDescent="0.3">
      <c r="A102" s="141"/>
      <c r="B102" s="7"/>
      <c r="C102" s="39"/>
      <c r="D102" s="81" t="s">
        <v>11</v>
      </c>
      <c r="E102" s="81" t="s">
        <v>12</v>
      </c>
      <c r="F102" s="81" t="s">
        <v>28</v>
      </c>
      <c r="G102" s="81" t="s">
        <v>11</v>
      </c>
      <c r="H102" s="81" t="s">
        <v>12</v>
      </c>
      <c r="I102" s="82" t="s">
        <v>28</v>
      </c>
      <c r="J102" s="83" t="s">
        <v>11</v>
      </c>
      <c r="K102" s="83" t="s">
        <v>12</v>
      </c>
      <c r="L102" s="83" t="s">
        <v>28</v>
      </c>
    </row>
    <row r="103" spans="1:12" ht="51.75" x14ac:dyDescent="0.3">
      <c r="A103" s="141"/>
      <c r="B103" s="7" t="s">
        <v>94</v>
      </c>
      <c r="C103" s="99" t="s">
        <v>95</v>
      </c>
      <c r="D103" s="100">
        <v>0.1</v>
      </c>
      <c r="E103" s="101">
        <f t="shared" ref="E103" si="73">D103/2</f>
        <v>0.05</v>
      </c>
      <c r="F103" s="101">
        <f t="shared" ref="F103" si="74">E103/2</f>
        <v>2.5000000000000001E-2</v>
      </c>
      <c r="G103" s="102"/>
      <c r="H103" s="102"/>
      <c r="I103" s="102"/>
      <c r="J103" s="101">
        <f t="shared" ref="J103" si="75">G103*D103</f>
        <v>0</v>
      </c>
      <c r="K103" s="101">
        <f t="shared" ref="K103" si="76">H103*E103</f>
        <v>0</v>
      </c>
      <c r="L103" s="101">
        <f t="shared" ref="L103" si="77">I103*F103</f>
        <v>0</v>
      </c>
    </row>
    <row r="104" spans="1:12" ht="21" x14ac:dyDescent="0.3">
      <c r="A104" s="141"/>
      <c r="B104" s="7" t="s">
        <v>96</v>
      </c>
      <c r="C104" s="85" t="s">
        <v>97</v>
      </c>
      <c r="D104" s="85"/>
      <c r="E104" s="85"/>
      <c r="F104" s="85"/>
      <c r="G104" s="85"/>
      <c r="H104" s="85"/>
      <c r="I104" s="85"/>
      <c r="J104" s="85"/>
      <c r="K104" s="85"/>
      <c r="L104" s="85"/>
    </row>
    <row r="105" spans="1:12" ht="21" x14ac:dyDescent="0.3">
      <c r="A105" s="141"/>
      <c r="B105" s="7"/>
      <c r="C105" s="103" t="s">
        <v>98</v>
      </c>
      <c r="D105" s="100">
        <v>0.5</v>
      </c>
      <c r="E105" s="101">
        <f t="shared" ref="E105:E107" si="78">D105/2</f>
        <v>0.25</v>
      </c>
      <c r="F105" s="101">
        <f t="shared" ref="F105:F107" si="79">E105/2</f>
        <v>0.125</v>
      </c>
      <c r="G105" s="104"/>
      <c r="H105" s="104"/>
      <c r="I105" s="104"/>
      <c r="J105" s="101">
        <f t="shared" ref="J105:J107" si="80">G105*D105</f>
        <v>0</v>
      </c>
      <c r="K105" s="101">
        <f t="shared" ref="K105:K107" si="81">H105*E105</f>
        <v>0</v>
      </c>
      <c r="L105" s="101">
        <f t="shared" ref="L105:L107" si="82">I105*F105</f>
        <v>0</v>
      </c>
    </row>
    <row r="106" spans="1:12" ht="21" x14ac:dyDescent="0.3">
      <c r="A106" s="141"/>
      <c r="B106" s="7"/>
      <c r="C106" s="87" t="s">
        <v>99</v>
      </c>
      <c r="D106" s="97">
        <v>1</v>
      </c>
      <c r="E106" s="88">
        <f t="shared" si="78"/>
        <v>0.5</v>
      </c>
      <c r="F106" s="88">
        <f t="shared" si="79"/>
        <v>0.25</v>
      </c>
      <c r="G106" s="89"/>
      <c r="H106" s="89"/>
      <c r="I106" s="89"/>
      <c r="J106" s="88">
        <f t="shared" si="80"/>
        <v>0</v>
      </c>
      <c r="K106" s="88">
        <f t="shared" si="81"/>
        <v>0</v>
      </c>
      <c r="L106" s="88">
        <f t="shared" si="82"/>
        <v>0</v>
      </c>
    </row>
    <row r="107" spans="1:12" ht="21" x14ac:dyDescent="0.3">
      <c r="A107" s="141"/>
      <c r="B107" s="7"/>
      <c r="C107" s="91" t="s">
        <v>100</v>
      </c>
      <c r="D107" s="95">
        <v>1.5</v>
      </c>
      <c r="E107" s="92">
        <f t="shared" si="78"/>
        <v>0.75</v>
      </c>
      <c r="F107" s="92">
        <f t="shared" si="79"/>
        <v>0.375</v>
      </c>
      <c r="G107" s="96"/>
      <c r="H107" s="96"/>
      <c r="I107" s="96"/>
      <c r="J107" s="92">
        <f t="shared" si="80"/>
        <v>0</v>
      </c>
      <c r="K107" s="92">
        <f t="shared" si="81"/>
        <v>0</v>
      </c>
      <c r="L107" s="92">
        <f t="shared" si="82"/>
        <v>0</v>
      </c>
    </row>
    <row r="108" spans="1:12" ht="21" x14ac:dyDescent="0.3">
      <c r="A108" s="141"/>
      <c r="B108" s="7" t="s">
        <v>101</v>
      </c>
      <c r="C108" s="85" t="s">
        <v>102</v>
      </c>
      <c r="D108" s="85"/>
      <c r="E108" s="85"/>
      <c r="F108" s="85"/>
      <c r="G108" s="85"/>
      <c r="H108" s="85"/>
      <c r="I108" s="85"/>
      <c r="J108" s="85"/>
      <c r="K108" s="85"/>
      <c r="L108" s="85"/>
    </row>
    <row r="109" spans="1:12" ht="21" x14ac:dyDescent="0.3">
      <c r="A109" s="141"/>
      <c r="B109" s="7"/>
      <c r="C109" s="87" t="s">
        <v>103</v>
      </c>
      <c r="D109" s="97">
        <v>4</v>
      </c>
      <c r="E109" s="88">
        <f t="shared" ref="E109:E111" si="83">D109/2</f>
        <v>2</v>
      </c>
      <c r="F109" s="88">
        <f t="shared" ref="F109:F111" si="84">E109/2</f>
        <v>1</v>
      </c>
      <c r="G109" s="98"/>
      <c r="H109" s="98"/>
      <c r="I109" s="98"/>
      <c r="J109" s="88">
        <f t="shared" ref="J109:J111" si="85">G109*D109</f>
        <v>0</v>
      </c>
      <c r="K109" s="88">
        <f t="shared" ref="K109:K111" si="86">H109*E109</f>
        <v>0</v>
      </c>
      <c r="L109" s="88">
        <f t="shared" ref="L109:L111" si="87">I109*F109</f>
        <v>0</v>
      </c>
    </row>
    <row r="110" spans="1:12" ht="21" x14ac:dyDescent="0.3">
      <c r="A110" s="141"/>
      <c r="B110" s="7"/>
      <c r="C110" s="75" t="s">
        <v>18</v>
      </c>
      <c r="D110" s="105">
        <v>8</v>
      </c>
      <c r="E110" s="24">
        <f t="shared" si="83"/>
        <v>4</v>
      </c>
      <c r="F110" s="24">
        <f t="shared" si="84"/>
        <v>2</v>
      </c>
      <c r="G110" s="76"/>
      <c r="H110" s="76"/>
      <c r="I110" s="76"/>
      <c r="J110" s="24">
        <f t="shared" si="85"/>
        <v>0</v>
      </c>
      <c r="K110" s="24">
        <f t="shared" si="86"/>
        <v>0</v>
      </c>
      <c r="L110" s="24">
        <f t="shared" si="87"/>
        <v>0</v>
      </c>
    </row>
    <row r="111" spans="1:12" ht="21" x14ac:dyDescent="0.3">
      <c r="A111" s="141"/>
      <c r="B111" s="7"/>
      <c r="C111" s="91" t="s">
        <v>20</v>
      </c>
      <c r="D111" s="95">
        <v>16</v>
      </c>
      <c r="E111" s="92">
        <f t="shared" si="83"/>
        <v>8</v>
      </c>
      <c r="F111" s="92">
        <f t="shared" si="84"/>
        <v>4</v>
      </c>
      <c r="G111" s="96"/>
      <c r="H111" s="96"/>
      <c r="I111" s="96"/>
      <c r="J111" s="92">
        <f t="shared" si="85"/>
        <v>0</v>
      </c>
      <c r="K111" s="92">
        <f t="shared" si="86"/>
        <v>0</v>
      </c>
      <c r="L111" s="92">
        <f t="shared" si="87"/>
        <v>0</v>
      </c>
    </row>
    <row r="112" spans="1:12" ht="21" x14ac:dyDescent="0.3">
      <c r="A112" s="141"/>
      <c r="B112" s="7" t="s">
        <v>104</v>
      </c>
      <c r="C112" s="85" t="s">
        <v>105</v>
      </c>
      <c r="D112" s="85"/>
      <c r="E112" s="85"/>
      <c r="F112" s="85"/>
      <c r="G112" s="85"/>
      <c r="H112" s="85"/>
      <c r="I112" s="85"/>
      <c r="J112" s="85"/>
      <c r="K112" s="85"/>
      <c r="L112" s="85"/>
    </row>
    <row r="113" spans="1:12" ht="21" x14ac:dyDescent="0.3">
      <c r="A113" s="141"/>
      <c r="B113" s="7"/>
      <c r="C113" s="87" t="s">
        <v>103</v>
      </c>
      <c r="D113" s="97">
        <v>1</v>
      </c>
      <c r="E113" s="88">
        <f t="shared" ref="E113:E116" si="88">D113/2</f>
        <v>0.5</v>
      </c>
      <c r="F113" s="88">
        <f t="shared" ref="F113:F116" si="89">E113/2</f>
        <v>0.25</v>
      </c>
      <c r="G113" s="98"/>
      <c r="H113" s="98"/>
      <c r="I113" s="98"/>
      <c r="J113" s="88">
        <f t="shared" ref="J113:J116" si="90">G113*D113</f>
        <v>0</v>
      </c>
      <c r="K113" s="88">
        <f t="shared" ref="K113:K116" si="91">H113*E113</f>
        <v>0</v>
      </c>
      <c r="L113" s="88">
        <f t="shared" ref="L113:L116" si="92">I113*F113</f>
        <v>0</v>
      </c>
    </row>
    <row r="114" spans="1:12" ht="21" x14ac:dyDescent="0.3">
      <c r="A114" s="141"/>
      <c r="B114" s="7"/>
      <c r="C114" s="75" t="s">
        <v>18</v>
      </c>
      <c r="D114" s="105">
        <v>2</v>
      </c>
      <c r="E114" s="24">
        <f t="shared" si="88"/>
        <v>1</v>
      </c>
      <c r="F114" s="24">
        <f t="shared" si="89"/>
        <v>0.5</v>
      </c>
      <c r="G114" s="76"/>
      <c r="H114" s="76"/>
      <c r="I114" s="76"/>
      <c r="J114" s="24">
        <f t="shared" si="90"/>
        <v>0</v>
      </c>
      <c r="K114" s="24">
        <f t="shared" si="91"/>
        <v>0</v>
      </c>
      <c r="L114" s="24">
        <f t="shared" si="92"/>
        <v>0</v>
      </c>
    </row>
    <row r="115" spans="1:12" ht="21" x14ac:dyDescent="0.3">
      <c r="A115" s="141"/>
      <c r="B115" s="7"/>
      <c r="C115" s="75" t="s">
        <v>20</v>
      </c>
      <c r="D115" s="105">
        <v>3</v>
      </c>
      <c r="E115" s="24">
        <f t="shared" si="88"/>
        <v>1.5</v>
      </c>
      <c r="F115" s="24">
        <f t="shared" si="89"/>
        <v>0.75</v>
      </c>
      <c r="G115" s="76"/>
      <c r="H115" s="76"/>
      <c r="I115" s="76"/>
      <c r="J115" s="24">
        <f t="shared" si="90"/>
        <v>0</v>
      </c>
      <c r="K115" s="24">
        <f t="shared" si="91"/>
        <v>0</v>
      </c>
      <c r="L115" s="24">
        <f t="shared" si="92"/>
        <v>0</v>
      </c>
    </row>
    <row r="116" spans="1:12" ht="51.75" x14ac:dyDescent="0.3">
      <c r="A116" s="141"/>
      <c r="B116" s="7" t="s">
        <v>106</v>
      </c>
      <c r="C116" s="106" t="s">
        <v>107</v>
      </c>
      <c r="D116" s="95">
        <v>1</v>
      </c>
      <c r="E116" s="92">
        <f t="shared" si="88"/>
        <v>0.5</v>
      </c>
      <c r="F116" s="92">
        <f t="shared" si="89"/>
        <v>0.25</v>
      </c>
      <c r="G116" s="96"/>
      <c r="H116" s="96"/>
      <c r="I116" s="96"/>
      <c r="J116" s="92">
        <f t="shared" si="90"/>
        <v>0</v>
      </c>
      <c r="K116" s="92">
        <f t="shared" si="91"/>
        <v>0</v>
      </c>
      <c r="L116" s="92">
        <f t="shared" si="92"/>
        <v>0</v>
      </c>
    </row>
    <row r="117" spans="1:12" ht="21" x14ac:dyDescent="0.3">
      <c r="A117" s="141"/>
      <c r="B117" s="7" t="s">
        <v>108</v>
      </c>
      <c r="C117" s="94" t="s">
        <v>109</v>
      </c>
      <c r="D117" s="94"/>
      <c r="E117" s="94"/>
      <c r="F117" s="94"/>
      <c r="G117" s="94"/>
      <c r="H117" s="94"/>
      <c r="I117" s="94"/>
      <c r="J117" s="94"/>
      <c r="K117" s="94"/>
      <c r="L117" s="94"/>
    </row>
    <row r="118" spans="1:12" ht="21" x14ac:dyDescent="0.3">
      <c r="A118" s="141"/>
      <c r="B118" s="7"/>
      <c r="C118" s="87" t="s">
        <v>103</v>
      </c>
      <c r="D118" s="97">
        <v>2</v>
      </c>
      <c r="E118" s="88">
        <f t="shared" ref="E118:E121" si="93">D118/2</f>
        <v>1</v>
      </c>
      <c r="F118" s="88">
        <f t="shared" ref="F118:F121" si="94">E118/2</f>
        <v>0.5</v>
      </c>
      <c r="G118" s="98"/>
      <c r="H118" s="98"/>
      <c r="I118" s="98"/>
      <c r="J118" s="88">
        <f t="shared" ref="J118:J121" si="95">G118*D118</f>
        <v>0</v>
      </c>
      <c r="K118" s="88">
        <f t="shared" ref="K118:K121" si="96">H118*E118</f>
        <v>0</v>
      </c>
      <c r="L118" s="88">
        <f t="shared" ref="L118:L121" si="97">I118*F118</f>
        <v>0</v>
      </c>
    </row>
    <row r="119" spans="1:12" ht="21" x14ac:dyDescent="0.3">
      <c r="A119" s="141"/>
      <c r="B119" s="7"/>
      <c r="C119" s="75" t="s">
        <v>18</v>
      </c>
      <c r="D119" s="105">
        <v>4</v>
      </c>
      <c r="E119" s="24">
        <f t="shared" si="93"/>
        <v>2</v>
      </c>
      <c r="F119" s="24">
        <f t="shared" si="94"/>
        <v>1</v>
      </c>
      <c r="G119" s="76"/>
      <c r="H119" s="76"/>
      <c r="I119" s="76"/>
      <c r="J119" s="24">
        <f t="shared" si="95"/>
        <v>0</v>
      </c>
      <c r="K119" s="24">
        <f t="shared" si="96"/>
        <v>0</v>
      </c>
      <c r="L119" s="24">
        <f t="shared" si="97"/>
        <v>0</v>
      </c>
    </row>
    <row r="120" spans="1:12" ht="21" x14ac:dyDescent="0.3">
      <c r="A120" s="141"/>
      <c r="B120" s="7"/>
      <c r="C120" s="75" t="s">
        <v>20</v>
      </c>
      <c r="D120" s="105">
        <v>8</v>
      </c>
      <c r="E120" s="24">
        <f t="shared" si="93"/>
        <v>4</v>
      </c>
      <c r="F120" s="24">
        <f t="shared" si="94"/>
        <v>2</v>
      </c>
      <c r="G120" s="76"/>
      <c r="H120" s="76"/>
      <c r="I120" s="76"/>
      <c r="J120" s="24">
        <f t="shared" si="95"/>
        <v>0</v>
      </c>
      <c r="K120" s="24">
        <f t="shared" si="96"/>
        <v>0</v>
      </c>
      <c r="L120" s="24">
        <f t="shared" si="97"/>
        <v>0</v>
      </c>
    </row>
    <row r="121" spans="1:12" ht="51.75" x14ac:dyDescent="0.3">
      <c r="A121" s="141"/>
      <c r="B121" s="7" t="s">
        <v>110</v>
      </c>
      <c r="C121" s="106" t="s">
        <v>111</v>
      </c>
      <c r="D121" s="95">
        <v>2</v>
      </c>
      <c r="E121" s="92">
        <f t="shared" si="93"/>
        <v>1</v>
      </c>
      <c r="F121" s="92">
        <f t="shared" si="94"/>
        <v>0.5</v>
      </c>
      <c r="G121" s="96"/>
      <c r="H121" s="96"/>
      <c r="I121" s="96"/>
      <c r="J121" s="92">
        <f t="shared" si="95"/>
        <v>0</v>
      </c>
      <c r="K121" s="92">
        <f t="shared" si="96"/>
        <v>0</v>
      </c>
      <c r="L121" s="92">
        <f t="shared" si="97"/>
        <v>0</v>
      </c>
    </row>
    <row r="122" spans="1:12" ht="21" x14ac:dyDescent="0.3">
      <c r="A122" s="141"/>
      <c r="B122" s="7" t="s">
        <v>112</v>
      </c>
      <c r="C122" s="85" t="s">
        <v>113</v>
      </c>
      <c r="D122" s="85"/>
      <c r="E122" s="85"/>
      <c r="F122" s="85"/>
      <c r="G122" s="85"/>
      <c r="H122" s="85"/>
      <c r="I122" s="85"/>
      <c r="J122" s="85"/>
      <c r="K122" s="85"/>
      <c r="L122" s="85"/>
    </row>
    <row r="123" spans="1:12" ht="21" x14ac:dyDescent="0.3">
      <c r="A123" s="141"/>
      <c r="B123" s="7"/>
      <c r="C123" s="87" t="s">
        <v>114</v>
      </c>
      <c r="D123" s="97">
        <v>1</v>
      </c>
      <c r="E123" s="88">
        <f t="shared" ref="E123:E124" si="98">D123/2</f>
        <v>0.5</v>
      </c>
      <c r="F123" s="88">
        <f t="shared" ref="F123:F124" si="99">E123/2</f>
        <v>0.25</v>
      </c>
      <c r="G123" s="98"/>
      <c r="H123" s="98"/>
      <c r="I123" s="98"/>
      <c r="J123" s="88">
        <f t="shared" ref="J123:J124" si="100">G123*D123</f>
        <v>0</v>
      </c>
      <c r="K123" s="88">
        <f t="shared" ref="K123:K124" si="101">H123*E123</f>
        <v>0</v>
      </c>
      <c r="L123" s="88">
        <f t="shared" ref="L123:L124" si="102">I123*F123</f>
        <v>0</v>
      </c>
    </row>
    <row r="124" spans="1:12" ht="21" x14ac:dyDescent="0.3">
      <c r="A124" s="141"/>
      <c r="B124" s="7"/>
      <c r="C124" s="91" t="s">
        <v>115</v>
      </c>
      <c r="D124" s="95">
        <v>0.5</v>
      </c>
      <c r="E124" s="92">
        <f t="shared" si="98"/>
        <v>0.25</v>
      </c>
      <c r="F124" s="92">
        <f t="shared" si="99"/>
        <v>0.125</v>
      </c>
      <c r="G124" s="96"/>
      <c r="H124" s="96"/>
      <c r="I124" s="96"/>
      <c r="J124" s="92">
        <f t="shared" si="100"/>
        <v>0</v>
      </c>
      <c r="K124" s="92">
        <f t="shared" si="101"/>
        <v>0</v>
      </c>
      <c r="L124" s="92">
        <f t="shared" si="102"/>
        <v>0</v>
      </c>
    </row>
    <row r="125" spans="1:12" ht="21" x14ac:dyDescent="0.3">
      <c r="A125" s="141"/>
      <c r="B125" s="7" t="s">
        <v>116</v>
      </c>
      <c r="C125" s="85" t="s">
        <v>117</v>
      </c>
      <c r="D125" s="85"/>
      <c r="E125" s="85"/>
      <c r="F125" s="85"/>
      <c r="G125" s="85"/>
      <c r="H125" s="85"/>
      <c r="I125" s="85"/>
      <c r="J125" s="85"/>
      <c r="K125" s="85"/>
      <c r="L125" s="85"/>
    </row>
    <row r="126" spans="1:12" ht="21" x14ac:dyDescent="0.3">
      <c r="A126" s="141"/>
      <c r="B126" s="7"/>
      <c r="C126" s="87" t="s">
        <v>114</v>
      </c>
      <c r="D126" s="97">
        <v>2</v>
      </c>
      <c r="E126" s="88">
        <f t="shared" ref="E126:E127" si="103">D126/2</f>
        <v>1</v>
      </c>
      <c r="F126" s="88">
        <f t="shared" ref="F126:F127" si="104">E126/2</f>
        <v>0.5</v>
      </c>
      <c r="G126" s="98"/>
      <c r="H126" s="98"/>
      <c r="I126" s="98"/>
      <c r="J126" s="88">
        <f t="shared" ref="J126:J127" si="105">G126*D126</f>
        <v>0</v>
      </c>
      <c r="K126" s="88">
        <f t="shared" ref="K126:K127" si="106">H126*E126</f>
        <v>0</v>
      </c>
      <c r="L126" s="88">
        <f t="shared" ref="L126:L127" si="107">I126*F126</f>
        <v>0</v>
      </c>
    </row>
    <row r="127" spans="1:12" ht="21" x14ac:dyDescent="0.3">
      <c r="A127" s="141"/>
      <c r="B127" s="7"/>
      <c r="C127" s="91" t="s">
        <v>115</v>
      </c>
      <c r="D127" s="95">
        <v>1</v>
      </c>
      <c r="E127" s="92">
        <f t="shared" si="103"/>
        <v>0.5</v>
      </c>
      <c r="F127" s="92">
        <f t="shared" si="104"/>
        <v>0.25</v>
      </c>
      <c r="G127" s="96"/>
      <c r="H127" s="96"/>
      <c r="I127" s="96"/>
      <c r="J127" s="92">
        <f t="shared" si="105"/>
        <v>0</v>
      </c>
      <c r="K127" s="92">
        <f t="shared" si="106"/>
        <v>0</v>
      </c>
      <c r="L127" s="92">
        <f t="shared" si="107"/>
        <v>0</v>
      </c>
    </row>
    <row r="128" spans="1:12" ht="21" x14ac:dyDescent="0.3">
      <c r="A128" s="141"/>
      <c r="B128" s="7" t="s">
        <v>118</v>
      </c>
      <c r="C128" s="85" t="s">
        <v>119</v>
      </c>
      <c r="D128" s="85"/>
      <c r="E128" s="85"/>
      <c r="F128" s="85"/>
      <c r="G128" s="85"/>
      <c r="H128" s="85"/>
      <c r="I128" s="85"/>
      <c r="J128" s="85"/>
      <c r="K128" s="85"/>
      <c r="L128" s="85"/>
    </row>
    <row r="129" spans="1:12" ht="21" x14ac:dyDescent="0.3">
      <c r="A129" s="141"/>
      <c r="B129" s="7"/>
      <c r="C129" s="87" t="s">
        <v>98</v>
      </c>
      <c r="D129" s="97">
        <v>0.5</v>
      </c>
      <c r="E129" s="88">
        <f t="shared" ref="E129:E131" si="108">D129/2</f>
        <v>0.25</v>
      </c>
      <c r="F129" s="88">
        <f t="shared" ref="F129:F131" si="109">E129/2</f>
        <v>0.125</v>
      </c>
      <c r="G129" s="98"/>
      <c r="H129" s="98"/>
      <c r="I129" s="98"/>
      <c r="J129" s="88">
        <f t="shared" ref="J129:J131" si="110">G129*D129</f>
        <v>0</v>
      </c>
      <c r="K129" s="88">
        <f t="shared" ref="K129:K131" si="111">H129*E129</f>
        <v>0</v>
      </c>
      <c r="L129" s="88">
        <f t="shared" ref="L129:L131" si="112">I129*F129</f>
        <v>0</v>
      </c>
    </row>
    <row r="130" spans="1:12" ht="21" x14ac:dyDescent="0.3">
      <c r="A130" s="141"/>
      <c r="B130" s="7"/>
      <c r="C130" s="75" t="s">
        <v>99</v>
      </c>
      <c r="D130" s="105">
        <v>1</v>
      </c>
      <c r="E130" s="24">
        <f t="shared" si="108"/>
        <v>0.5</v>
      </c>
      <c r="F130" s="24">
        <f t="shared" si="109"/>
        <v>0.25</v>
      </c>
      <c r="G130" s="76"/>
      <c r="H130" s="76"/>
      <c r="I130" s="76"/>
      <c r="J130" s="24">
        <f t="shared" si="110"/>
        <v>0</v>
      </c>
      <c r="K130" s="24">
        <f t="shared" si="111"/>
        <v>0</v>
      </c>
      <c r="L130" s="24">
        <f t="shared" si="112"/>
        <v>0</v>
      </c>
    </row>
    <row r="131" spans="1:12" ht="21" x14ac:dyDescent="0.3">
      <c r="A131" s="141"/>
      <c r="B131" s="7"/>
      <c r="C131" s="75" t="s">
        <v>100</v>
      </c>
      <c r="D131" s="105">
        <v>1.5</v>
      </c>
      <c r="E131" s="24">
        <f t="shared" si="108"/>
        <v>0.75</v>
      </c>
      <c r="F131" s="24">
        <f t="shared" si="109"/>
        <v>0.375</v>
      </c>
      <c r="G131" s="76"/>
      <c r="H131" s="76"/>
      <c r="I131" s="76"/>
      <c r="J131" s="92">
        <f t="shared" si="110"/>
        <v>0</v>
      </c>
      <c r="K131" s="92">
        <f t="shared" si="111"/>
        <v>0</v>
      </c>
      <c r="L131" s="92">
        <f t="shared" si="112"/>
        <v>0</v>
      </c>
    </row>
    <row r="132" spans="1:12" ht="21" x14ac:dyDescent="0.3">
      <c r="A132" s="141"/>
      <c r="B132" s="7"/>
      <c r="C132" s="52" t="s">
        <v>35</v>
      </c>
      <c r="D132" s="53"/>
      <c r="E132" s="53"/>
      <c r="F132" s="53"/>
      <c r="G132" s="53"/>
      <c r="H132" s="53"/>
      <c r="I132" s="54"/>
      <c r="J132" s="55">
        <f t="shared" ref="J132:K132" si="113">SUM(J103:J131)</f>
        <v>0</v>
      </c>
      <c r="K132" s="55">
        <f t="shared" si="113"/>
        <v>0</v>
      </c>
      <c r="L132" s="55">
        <f>SUM(L103:L131)</f>
        <v>0</v>
      </c>
    </row>
    <row r="133" spans="1:12" ht="21" x14ac:dyDescent="0.3">
      <c r="A133" s="141"/>
      <c r="B133" s="7"/>
      <c r="C133" s="56" t="s">
        <v>36</v>
      </c>
      <c r="D133" s="57"/>
      <c r="E133" s="57"/>
      <c r="F133" s="57"/>
      <c r="G133" s="57"/>
      <c r="H133" s="57"/>
      <c r="I133" s="58"/>
      <c r="J133" s="55">
        <f>MIN(150-K133-L133,SUM(J103:J131))</f>
        <v>0</v>
      </c>
      <c r="K133" s="55">
        <f>MIN(75-L133,SUM(K103:K131))</f>
        <v>0</v>
      </c>
      <c r="L133" s="55">
        <f>MIN(37.5,SUM(L103:L131))</f>
        <v>0</v>
      </c>
    </row>
    <row r="134" spans="1:12" ht="21" x14ac:dyDescent="0.3">
      <c r="A134" s="141"/>
      <c r="B134" s="7"/>
      <c r="C134" s="27" t="s">
        <v>21</v>
      </c>
      <c r="D134" s="28"/>
      <c r="E134" s="28"/>
      <c r="F134" s="28"/>
      <c r="G134" s="28"/>
      <c r="H134" s="28"/>
      <c r="I134" s="28"/>
      <c r="J134" s="59">
        <f>SUM(J133:L133)</f>
        <v>0</v>
      </c>
      <c r="K134" s="59"/>
      <c r="L134" s="59"/>
    </row>
    <row r="135" spans="1:12" ht="21" x14ac:dyDescent="0.3">
      <c r="A135" s="141"/>
      <c r="B135" s="7"/>
    </row>
    <row r="136" spans="1:12" ht="21" x14ac:dyDescent="0.3">
      <c r="A136" s="141"/>
      <c r="B136" s="7" t="s">
        <v>120</v>
      </c>
      <c r="C136" s="78" t="s">
        <v>121</v>
      </c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21" x14ac:dyDescent="0.3">
      <c r="A137" s="141"/>
      <c r="B137" s="7"/>
      <c r="C137" s="107"/>
      <c r="D137" s="40" t="s">
        <v>6</v>
      </c>
      <c r="E137" s="40"/>
      <c r="F137" s="12"/>
      <c r="G137" s="70" t="s">
        <v>7</v>
      </c>
      <c r="H137" s="71"/>
      <c r="I137" s="72"/>
      <c r="J137" s="61" t="s">
        <v>24</v>
      </c>
      <c r="K137" s="60"/>
      <c r="L137" s="60"/>
    </row>
    <row r="138" spans="1:12" ht="21" x14ac:dyDescent="0.3">
      <c r="A138" s="141"/>
      <c r="B138" s="7"/>
      <c r="C138" s="107"/>
      <c r="D138" s="43"/>
      <c r="E138" s="43"/>
      <c r="F138" s="17"/>
      <c r="G138" s="73" t="s">
        <v>25</v>
      </c>
      <c r="H138" s="73" t="s">
        <v>43</v>
      </c>
      <c r="I138" s="73" t="s">
        <v>44</v>
      </c>
      <c r="J138" s="108"/>
      <c r="K138" s="108"/>
      <c r="L138" s="108"/>
    </row>
    <row r="139" spans="1:12" ht="21" x14ac:dyDescent="0.3">
      <c r="A139" s="141"/>
      <c r="B139" s="7"/>
      <c r="C139" s="107"/>
      <c r="D139" s="109" t="s">
        <v>11</v>
      </c>
      <c r="E139" s="81" t="s">
        <v>12</v>
      </c>
      <c r="F139" s="81" t="s">
        <v>28</v>
      </c>
      <c r="G139" s="81" t="s">
        <v>11</v>
      </c>
      <c r="H139" s="81" t="s">
        <v>12</v>
      </c>
      <c r="I139" s="110" t="s">
        <v>28</v>
      </c>
      <c r="J139" s="111" t="s">
        <v>11</v>
      </c>
      <c r="K139" s="111" t="s">
        <v>12</v>
      </c>
      <c r="L139" s="111" t="s">
        <v>28</v>
      </c>
    </row>
    <row r="140" spans="1:12" ht="21" x14ac:dyDescent="0.3">
      <c r="A140" s="141"/>
      <c r="B140" s="7" t="s">
        <v>122</v>
      </c>
      <c r="C140" s="112" t="s">
        <v>123</v>
      </c>
      <c r="D140" s="85"/>
      <c r="E140" s="85"/>
      <c r="F140" s="85"/>
      <c r="G140" s="85"/>
      <c r="H140" s="85"/>
      <c r="I140" s="85"/>
      <c r="J140" s="85"/>
      <c r="K140" s="85"/>
      <c r="L140" s="85"/>
    </row>
    <row r="141" spans="1:12" ht="21" x14ac:dyDescent="0.3">
      <c r="A141" s="141"/>
      <c r="B141" s="7"/>
      <c r="C141" s="103" t="s">
        <v>124</v>
      </c>
      <c r="D141" s="113">
        <v>8</v>
      </c>
      <c r="E141" s="113"/>
      <c r="F141" s="113"/>
      <c r="G141" s="114"/>
      <c r="H141" s="114"/>
      <c r="I141" s="114"/>
      <c r="J141" s="115">
        <f>IF(SUM(G141:G144)&gt;1,"Error",G141*D141)</f>
        <v>0</v>
      </c>
      <c r="K141" s="115"/>
      <c r="L141" s="115"/>
    </row>
    <row r="142" spans="1:12" ht="21" x14ac:dyDescent="0.3">
      <c r="A142" s="141"/>
      <c r="B142" s="7"/>
      <c r="C142" s="103" t="s">
        <v>125</v>
      </c>
      <c r="D142" s="113">
        <v>12</v>
      </c>
      <c r="E142" s="113"/>
      <c r="F142" s="113"/>
      <c r="G142" s="114"/>
      <c r="H142" s="114"/>
      <c r="I142" s="114"/>
      <c r="J142" s="115">
        <f>IF(SUM(G141:G144)&gt;1,"Error",G142*D142)</f>
        <v>0</v>
      </c>
      <c r="K142" s="115"/>
      <c r="L142" s="115"/>
    </row>
    <row r="143" spans="1:12" ht="21" x14ac:dyDescent="0.3">
      <c r="A143" s="141"/>
      <c r="B143" s="7"/>
      <c r="C143" s="103" t="s">
        <v>126</v>
      </c>
      <c r="D143" s="113">
        <v>16</v>
      </c>
      <c r="E143" s="113"/>
      <c r="F143" s="113"/>
      <c r="G143" s="114"/>
      <c r="H143" s="114"/>
      <c r="I143" s="114"/>
      <c r="J143" s="115">
        <f>IF(SUM(G141:G144)&gt;1,"Error",G143*D143)</f>
        <v>0</v>
      </c>
      <c r="K143" s="115"/>
      <c r="L143" s="115"/>
    </row>
    <row r="144" spans="1:12" ht="21" x14ac:dyDescent="0.3">
      <c r="A144" s="141"/>
      <c r="B144" s="7"/>
      <c r="C144" s="116" t="s">
        <v>127</v>
      </c>
      <c r="D144" s="117">
        <v>20</v>
      </c>
      <c r="E144" s="117"/>
      <c r="F144" s="117"/>
      <c r="G144" s="114"/>
      <c r="H144" s="114"/>
      <c r="I144" s="114"/>
      <c r="J144" s="115">
        <f>IF(SUM(G141:G144)&gt;1,"Error",G144*D144)</f>
        <v>0</v>
      </c>
      <c r="K144" s="115"/>
      <c r="L144" s="115"/>
    </row>
    <row r="145" spans="1:12" ht="21" x14ac:dyDescent="0.3">
      <c r="A145" s="141"/>
      <c r="B145" s="7" t="s">
        <v>128</v>
      </c>
      <c r="C145" s="85" t="s">
        <v>129</v>
      </c>
      <c r="D145" s="85"/>
      <c r="E145" s="85"/>
      <c r="F145" s="85"/>
      <c r="G145" s="85"/>
      <c r="H145" s="85"/>
      <c r="I145" s="85"/>
      <c r="J145" s="85"/>
      <c r="K145" s="85"/>
      <c r="L145" s="85"/>
    </row>
    <row r="146" spans="1:12" ht="21" x14ac:dyDescent="0.3">
      <c r="A146" s="141"/>
      <c r="B146" s="7"/>
      <c r="C146" s="87" t="s">
        <v>130</v>
      </c>
      <c r="D146" s="97">
        <v>6</v>
      </c>
      <c r="E146" s="88">
        <f t="shared" ref="E146:E147" si="114">D146/2</f>
        <v>3</v>
      </c>
      <c r="F146" s="88">
        <f t="shared" ref="F146:F147" si="115">E146/2</f>
        <v>1.5</v>
      </c>
      <c r="G146" s="98"/>
      <c r="H146" s="98"/>
      <c r="I146" s="98"/>
      <c r="J146" s="88">
        <f t="shared" ref="J146:J147" si="116">G146*D146</f>
        <v>0</v>
      </c>
      <c r="K146" s="88">
        <f t="shared" ref="K146:K147" si="117">H146*E146</f>
        <v>0</v>
      </c>
      <c r="L146" s="88">
        <f t="shared" ref="L146:L147" si="118">I146*F146</f>
        <v>0</v>
      </c>
    </row>
    <row r="147" spans="1:12" ht="21" x14ac:dyDescent="0.3">
      <c r="A147" s="141"/>
      <c r="B147" s="7"/>
      <c r="C147" s="91" t="s">
        <v>131</v>
      </c>
      <c r="D147" s="95">
        <v>8</v>
      </c>
      <c r="E147" s="92">
        <f t="shared" si="114"/>
        <v>4</v>
      </c>
      <c r="F147" s="92">
        <f t="shared" si="115"/>
        <v>2</v>
      </c>
      <c r="G147" s="96"/>
      <c r="H147" s="96"/>
      <c r="I147" s="96"/>
      <c r="J147" s="88">
        <f t="shared" si="116"/>
        <v>0</v>
      </c>
      <c r="K147" s="88">
        <f t="shared" si="117"/>
        <v>0</v>
      </c>
      <c r="L147" s="88">
        <f t="shared" si="118"/>
        <v>0</v>
      </c>
    </row>
    <row r="148" spans="1:12" ht="21" x14ac:dyDescent="0.3">
      <c r="A148" s="141"/>
      <c r="B148" s="7" t="s">
        <v>132</v>
      </c>
      <c r="C148" s="85" t="s">
        <v>133</v>
      </c>
      <c r="D148" s="85"/>
      <c r="E148" s="85"/>
      <c r="F148" s="85"/>
      <c r="G148" s="85"/>
      <c r="H148" s="85"/>
      <c r="I148" s="85"/>
      <c r="J148" s="85"/>
      <c r="K148" s="85"/>
      <c r="L148" s="85"/>
    </row>
    <row r="149" spans="1:12" ht="21" x14ac:dyDescent="0.3">
      <c r="A149" s="141"/>
      <c r="B149" s="7"/>
      <c r="C149" s="87" t="s">
        <v>134</v>
      </c>
      <c r="D149" s="97">
        <v>4</v>
      </c>
      <c r="E149" s="88">
        <f t="shared" ref="E149:E150" si="119">D149/2</f>
        <v>2</v>
      </c>
      <c r="F149" s="88">
        <f t="shared" ref="F149:F150" si="120">E149/2</f>
        <v>1</v>
      </c>
      <c r="G149" s="98"/>
      <c r="H149" s="98"/>
      <c r="I149" s="98"/>
      <c r="J149" s="88">
        <f t="shared" ref="J149:J150" si="121">G149*D149</f>
        <v>0</v>
      </c>
      <c r="K149" s="88">
        <f t="shared" ref="K149:K150" si="122">H149*E149</f>
        <v>0</v>
      </c>
      <c r="L149" s="88">
        <f t="shared" ref="L149:L150" si="123">I149*F149</f>
        <v>0</v>
      </c>
    </row>
    <row r="150" spans="1:12" ht="21" x14ac:dyDescent="0.3">
      <c r="A150" s="141"/>
      <c r="B150" s="7"/>
      <c r="C150" s="91" t="s">
        <v>135</v>
      </c>
      <c r="D150" s="95">
        <v>8</v>
      </c>
      <c r="E150" s="92">
        <f t="shared" si="119"/>
        <v>4</v>
      </c>
      <c r="F150" s="92">
        <f t="shared" si="120"/>
        <v>2</v>
      </c>
      <c r="G150" s="96"/>
      <c r="H150" s="96"/>
      <c r="I150" s="96"/>
      <c r="J150" s="88">
        <f t="shared" si="121"/>
        <v>0</v>
      </c>
      <c r="K150" s="88">
        <f t="shared" si="122"/>
        <v>0</v>
      </c>
      <c r="L150" s="88">
        <f t="shared" si="123"/>
        <v>0</v>
      </c>
    </row>
    <row r="151" spans="1:12" ht="21" x14ac:dyDescent="0.3">
      <c r="A151" s="141"/>
      <c r="B151" s="7" t="s">
        <v>136</v>
      </c>
      <c r="C151" s="85" t="s">
        <v>137</v>
      </c>
      <c r="D151" s="85"/>
      <c r="E151" s="85"/>
      <c r="F151" s="85"/>
      <c r="G151" s="85"/>
      <c r="H151" s="85"/>
      <c r="I151" s="85"/>
      <c r="J151" s="85"/>
      <c r="K151" s="85"/>
      <c r="L151" s="85"/>
    </row>
    <row r="152" spans="1:12" ht="21" x14ac:dyDescent="0.3">
      <c r="A152" s="141"/>
      <c r="B152" s="7"/>
      <c r="C152" s="87" t="s">
        <v>134</v>
      </c>
      <c r="D152" s="97">
        <v>1</v>
      </c>
      <c r="E152" s="88">
        <f t="shared" ref="E152:E153" si="124">D152/2</f>
        <v>0.5</v>
      </c>
      <c r="F152" s="88">
        <f t="shared" ref="F152:F153" si="125">E152/2</f>
        <v>0.25</v>
      </c>
      <c r="G152" s="98"/>
      <c r="H152" s="98"/>
      <c r="I152" s="98"/>
      <c r="J152" s="88">
        <f t="shared" ref="J152:J153" si="126">G152*D152</f>
        <v>0</v>
      </c>
      <c r="K152" s="88">
        <f t="shared" ref="K152:K153" si="127">H152*E152</f>
        <v>0</v>
      </c>
      <c r="L152" s="88">
        <f t="shared" ref="L152:L153" si="128">I152*F152</f>
        <v>0</v>
      </c>
    </row>
    <row r="153" spans="1:12" ht="21" x14ac:dyDescent="0.3">
      <c r="A153" s="141"/>
      <c r="B153" s="7"/>
      <c r="C153" s="91" t="s">
        <v>135</v>
      </c>
      <c r="D153" s="95">
        <v>2</v>
      </c>
      <c r="E153" s="92">
        <f t="shared" si="124"/>
        <v>1</v>
      </c>
      <c r="F153" s="92">
        <f t="shared" si="125"/>
        <v>0.5</v>
      </c>
      <c r="G153" s="96"/>
      <c r="H153" s="96"/>
      <c r="I153" s="96"/>
      <c r="J153" s="88">
        <f t="shared" si="126"/>
        <v>0</v>
      </c>
      <c r="K153" s="88">
        <f t="shared" si="127"/>
        <v>0</v>
      </c>
      <c r="L153" s="88">
        <f t="shared" si="128"/>
        <v>0</v>
      </c>
    </row>
    <row r="154" spans="1:12" ht="21" x14ac:dyDescent="0.3">
      <c r="A154" s="141"/>
      <c r="B154" s="7" t="s">
        <v>138</v>
      </c>
      <c r="C154" s="85" t="s">
        <v>139</v>
      </c>
      <c r="D154" s="85"/>
      <c r="E154" s="85"/>
      <c r="F154" s="85"/>
      <c r="G154" s="85"/>
      <c r="H154" s="85"/>
      <c r="I154" s="85"/>
      <c r="J154" s="85"/>
      <c r="K154" s="85"/>
      <c r="L154" s="85"/>
    </row>
    <row r="155" spans="1:12" ht="21" x14ac:dyDescent="0.3">
      <c r="A155" s="141"/>
      <c r="B155" s="7"/>
      <c r="C155" s="87" t="s">
        <v>134</v>
      </c>
      <c r="D155" s="97">
        <v>0.25</v>
      </c>
      <c r="E155" s="88">
        <f t="shared" ref="E155:E156" si="129">D155/2</f>
        <v>0.125</v>
      </c>
      <c r="F155" s="88">
        <f t="shared" ref="F155:F156" si="130">E155/2</f>
        <v>6.25E-2</v>
      </c>
      <c r="G155" s="98"/>
      <c r="H155" s="98"/>
      <c r="I155" s="98"/>
      <c r="J155" s="88">
        <f t="shared" ref="J155:J156" si="131">G155*D155</f>
        <v>0</v>
      </c>
      <c r="K155" s="88">
        <f t="shared" ref="K155:K156" si="132">H155*E155</f>
        <v>0</v>
      </c>
      <c r="L155" s="88">
        <f t="shared" ref="L155:L156" si="133">I155*F155</f>
        <v>0</v>
      </c>
    </row>
    <row r="156" spans="1:12" ht="21" x14ac:dyDescent="0.3">
      <c r="A156" s="141"/>
      <c r="B156" s="7"/>
      <c r="C156" s="91" t="s">
        <v>135</v>
      </c>
      <c r="D156" s="95">
        <v>0.5</v>
      </c>
      <c r="E156" s="92">
        <f t="shared" si="129"/>
        <v>0.25</v>
      </c>
      <c r="F156" s="92">
        <f t="shared" si="130"/>
        <v>0.125</v>
      </c>
      <c r="G156" s="96"/>
      <c r="H156" s="96"/>
      <c r="I156" s="96"/>
      <c r="J156" s="88">
        <f t="shared" si="131"/>
        <v>0</v>
      </c>
      <c r="K156" s="88">
        <f t="shared" si="132"/>
        <v>0</v>
      </c>
      <c r="L156" s="88">
        <f t="shared" si="133"/>
        <v>0</v>
      </c>
    </row>
    <row r="157" spans="1:12" ht="21" x14ac:dyDescent="0.3">
      <c r="A157" s="141"/>
      <c r="B157" s="7" t="s">
        <v>140</v>
      </c>
      <c r="C157" s="85" t="s">
        <v>141</v>
      </c>
      <c r="D157" s="85"/>
      <c r="E157" s="85"/>
      <c r="F157" s="85"/>
      <c r="G157" s="85"/>
      <c r="H157" s="85"/>
      <c r="I157" s="85"/>
      <c r="J157" s="85"/>
      <c r="K157" s="85"/>
      <c r="L157" s="85"/>
    </row>
    <row r="158" spans="1:12" ht="21" x14ac:dyDescent="0.3">
      <c r="A158" s="141"/>
      <c r="B158" s="7"/>
      <c r="C158" s="87" t="s">
        <v>142</v>
      </c>
      <c r="D158" s="97">
        <v>0.1</v>
      </c>
      <c r="E158" s="88">
        <f t="shared" ref="E158:E159" si="134">D158/2</f>
        <v>0.05</v>
      </c>
      <c r="F158" s="88">
        <f t="shared" ref="F158:F159" si="135">E158/2</f>
        <v>2.5000000000000001E-2</v>
      </c>
      <c r="G158" s="98"/>
      <c r="H158" s="98"/>
      <c r="I158" s="98"/>
      <c r="J158" s="88">
        <f t="shared" ref="J158:J159" si="136">G158*D158</f>
        <v>0</v>
      </c>
      <c r="K158" s="88">
        <f t="shared" ref="K158:K159" si="137">H158*E158</f>
        <v>0</v>
      </c>
      <c r="L158" s="88">
        <f t="shared" ref="L158:L159" si="138">I158*F158</f>
        <v>0</v>
      </c>
    </row>
    <row r="159" spans="1:12" ht="21" x14ac:dyDescent="0.3">
      <c r="A159" s="141"/>
      <c r="B159" s="7"/>
      <c r="C159" s="91" t="s">
        <v>143</v>
      </c>
      <c r="D159" s="95">
        <v>0.2</v>
      </c>
      <c r="E159" s="92">
        <f t="shared" si="134"/>
        <v>0.1</v>
      </c>
      <c r="F159" s="92">
        <f t="shared" si="135"/>
        <v>0.05</v>
      </c>
      <c r="G159" s="96"/>
      <c r="H159" s="96"/>
      <c r="I159" s="96"/>
      <c r="J159" s="88">
        <f t="shared" si="136"/>
        <v>0</v>
      </c>
      <c r="K159" s="88">
        <f t="shared" si="137"/>
        <v>0</v>
      </c>
      <c r="L159" s="88">
        <f t="shared" si="138"/>
        <v>0</v>
      </c>
    </row>
    <row r="160" spans="1:12" ht="21" x14ac:dyDescent="0.3">
      <c r="A160" s="141"/>
      <c r="B160" s="7" t="s">
        <v>144</v>
      </c>
      <c r="C160" s="94" t="s">
        <v>145</v>
      </c>
      <c r="D160" s="94"/>
      <c r="E160" s="94"/>
      <c r="F160" s="94"/>
      <c r="G160" s="94"/>
      <c r="H160" s="94"/>
      <c r="I160" s="94"/>
      <c r="J160" s="94"/>
      <c r="K160" s="94"/>
      <c r="L160" s="94"/>
    </row>
    <row r="161" spans="1:12" ht="21" x14ac:dyDescent="0.3">
      <c r="A161" s="141"/>
      <c r="B161" s="7"/>
      <c r="C161" s="87" t="s">
        <v>146</v>
      </c>
      <c r="D161" s="97">
        <v>0.5</v>
      </c>
      <c r="E161" s="88">
        <f t="shared" ref="E161:E163" si="139">D161/2</f>
        <v>0.25</v>
      </c>
      <c r="F161" s="88">
        <f t="shared" ref="F161:F163" si="140">E161/2</f>
        <v>0.125</v>
      </c>
      <c r="G161" s="98"/>
      <c r="H161" s="98"/>
      <c r="I161" s="98"/>
      <c r="J161" s="88">
        <f t="shared" ref="J161:J163" si="141">G161*D161</f>
        <v>0</v>
      </c>
      <c r="K161" s="88">
        <f t="shared" ref="K161:K163" si="142">H161*E161</f>
        <v>0</v>
      </c>
      <c r="L161" s="88">
        <f t="shared" ref="L161:L163" si="143">I161*F161</f>
        <v>0</v>
      </c>
    </row>
    <row r="162" spans="1:12" ht="21" x14ac:dyDescent="0.3">
      <c r="A162" s="141"/>
      <c r="B162" s="7"/>
      <c r="C162" s="75" t="s">
        <v>147</v>
      </c>
      <c r="D162" s="105">
        <v>0.75</v>
      </c>
      <c r="E162" s="24">
        <f t="shared" si="139"/>
        <v>0.375</v>
      </c>
      <c r="F162" s="24">
        <f t="shared" si="140"/>
        <v>0.1875</v>
      </c>
      <c r="G162" s="76"/>
      <c r="H162" s="76"/>
      <c r="I162" s="76"/>
      <c r="J162" s="88">
        <f t="shared" si="141"/>
        <v>0</v>
      </c>
      <c r="K162" s="88">
        <f t="shared" si="142"/>
        <v>0</v>
      </c>
      <c r="L162" s="88">
        <f t="shared" si="143"/>
        <v>0</v>
      </c>
    </row>
    <row r="163" spans="1:12" ht="21" x14ac:dyDescent="0.3">
      <c r="A163" s="141"/>
      <c r="B163" s="7"/>
      <c r="C163" s="75" t="s">
        <v>148</v>
      </c>
      <c r="D163" s="105">
        <v>1</v>
      </c>
      <c r="E163" s="24">
        <f t="shared" si="139"/>
        <v>0.5</v>
      </c>
      <c r="F163" s="24">
        <f t="shared" si="140"/>
        <v>0.25</v>
      </c>
      <c r="G163" s="76"/>
      <c r="H163" s="76"/>
      <c r="I163" s="76"/>
      <c r="J163" s="88">
        <f t="shared" si="141"/>
        <v>0</v>
      </c>
      <c r="K163" s="88">
        <f t="shared" si="142"/>
        <v>0</v>
      </c>
      <c r="L163" s="88">
        <f t="shared" si="143"/>
        <v>0</v>
      </c>
    </row>
    <row r="164" spans="1:12" ht="21" x14ac:dyDescent="0.3">
      <c r="A164" s="141"/>
      <c r="B164" s="7" t="s">
        <v>149</v>
      </c>
      <c r="C164" s="118" t="s">
        <v>150</v>
      </c>
      <c r="D164" s="119">
        <v>0.25</v>
      </c>
      <c r="E164" s="119">
        <f t="shared" ref="E164:F167" si="144">D164/2</f>
        <v>0.125</v>
      </c>
      <c r="F164" s="119">
        <f t="shared" si="144"/>
        <v>6.25E-2</v>
      </c>
      <c r="G164" s="119"/>
      <c r="H164" s="119"/>
      <c r="I164" s="119"/>
      <c r="J164" s="119">
        <f>G164*D164+H164*E164</f>
        <v>0</v>
      </c>
      <c r="K164" s="119"/>
      <c r="L164" s="119"/>
    </row>
    <row r="165" spans="1:12" ht="21" x14ac:dyDescent="0.3">
      <c r="A165" s="141"/>
      <c r="B165" s="7"/>
      <c r="C165" s="103" t="s">
        <v>146</v>
      </c>
      <c r="D165" s="101">
        <v>0.25</v>
      </c>
      <c r="E165" s="101">
        <f t="shared" si="144"/>
        <v>0.125</v>
      </c>
      <c r="F165" s="101">
        <f t="shared" si="144"/>
        <v>6.25E-2</v>
      </c>
      <c r="G165" s="120"/>
      <c r="H165" s="120"/>
      <c r="I165" s="120"/>
      <c r="J165" s="101">
        <f t="shared" ref="J165:J167" si="145">G165*D165</f>
        <v>0</v>
      </c>
      <c r="K165" s="101">
        <f t="shared" ref="K165:K167" si="146">H165*E165</f>
        <v>0</v>
      </c>
      <c r="L165" s="101">
        <f t="shared" ref="L165:L167" si="147">I165*F165</f>
        <v>0</v>
      </c>
    </row>
    <row r="166" spans="1:12" ht="21" x14ac:dyDescent="0.3">
      <c r="A166" s="141"/>
      <c r="B166" s="7"/>
      <c r="C166" s="103" t="s">
        <v>147</v>
      </c>
      <c r="D166" s="100">
        <v>0.5</v>
      </c>
      <c r="E166" s="101">
        <f t="shared" si="144"/>
        <v>0.25</v>
      </c>
      <c r="F166" s="101">
        <f t="shared" si="144"/>
        <v>0.125</v>
      </c>
      <c r="G166" s="121"/>
      <c r="H166" s="121"/>
      <c r="I166" s="121"/>
      <c r="J166" s="101">
        <f t="shared" si="145"/>
        <v>0</v>
      </c>
      <c r="K166" s="101">
        <f t="shared" si="146"/>
        <v>0</v>
      </c>
      <c r="L166" s="101">
        <f t="shared" si="147"/>
        <v>0</v>
      </c>
    </row>
    <row r="167" spans="1:12" ht="21" x14ac:dyDescent="0.3">
      <c r="A167" s="141"/>
      <c r="B167" s="7"/>
      <c r="C167" s="103" t="s">
        <v>148</v>
      </c>
      <c r="D167" s="100">
        <v>0.75</v>
      </c>
      <c r="E167" s="101">
        <f t="shared" si="144"/>
        <v>0.375</v>
      </c>
      <c r="F167" s="101">
        <f t="shared" si="144"/>
        <v>0.1875</v>
      </c>
      <c r="G167" s="102"/>
      <c r="H167" s="102"/>
      <c r="I167" s="102"/>
      <c r="J167" s="101">
        <f t="shared" si="145"/>
        <v>0</v>
      </c>
      <c r="K167" s="101">
        <f t="shared" si="146"/>
        <v>0</v>
      </c>
      <c r="L167" s="101">
        <f t="shared" si="147"/>
        <v>0</v>
      </c>
    </row>
    <row r="168" spans="1:12" ht="21" x14ac:dyDescent="0.3">
      <c r="A168" s="141"/>
      <c r="B168" s="7" t="s">
        <v>151</v>
      </c>
      <c r="C168" s="85" t="s">
        <v>152</v>
      </c>
      <c r="D168" s="85"/>
      <c r="E168" s="85"/>
      <c r="F168" s="85"/>
      <c r="G168" s="85"/>
      <c r="H168" s="85"/>
      <c r="I168" s="85"/>
      <c r="J168" s="85"/>
      <c r="K168" s="85"/>
      <c r="L168" s="85"/>
    </row>
    <row r="169" spans="1:12" ht="21" x14ac:dyDescent="0.3">
      <c r="A169" s="141"/>
      <c r="B169" s="7"/>
      <c r="C169" s="103" t="s">
        <v>146</v>
      </c>
      <c r="D169" s="100">
        <v>0.1</v>
      </c>
      <c r="E169" s="101">
        <f t="shared" ref="E169:E171" si="148">D169/2</f>
        <v>0.05</v>
      </c>
      <c r="F169" s="101">
        <f t="shared" ref="F169:F171" si="149">E169/2</f>
        <v>2.5000000000000001E-2</v>
      </c>
      <c r="G169" s="102"/>
      <c r="H169" s="102"/>
      <c r="I169" s="102"/>
      <c r="J169" s="101">
        <f t="shared" ref="J169:J171" si="150">G169*D169</f>
        <v>0</v>
      </c>
      <c r="K169" s="101">
        <f t="shared" ref="K169:K171" si="151">H169*E169</f>
        <v>0</v>
      </c>
      <c r="L169" s="101">
        <f t="shared" ref="L169:L171" si="152">I169*F169</f>
        <v>0</v>
      </c>
    </row>
    <row r="170" spans="1:12" ht="21" x14ac:dyDescent="0.3">
      <c r="A170" s="141"/>
      <c r="B170" s="7"/>
      <c r="C170" s="103" t="s">
        <v>147</v>
      </c>
      <c r="D170" s="100">
        <v>0.2</v>
      </c>
      <c r="E170" s="101">
        <f t="shared" si="148"/>
        <v>0.1</v>
      </c>
      <c r="F170" s="101">
        <f t="shared" si="149"/>
        <v>0.05</v>
      </c>
      <c r="G170" s="102"/>
      <c r="H170" s="102"/>
      <c r="I170" s="102"/>
      <c r="J170" s="101">
        <f t="shared" si="150"/>
        <v>0</v>
      </c>
      <c r="K170" s="101">
        <f t="shared" si="151"/>
        <v>0</v>
      </c>
      <c r="L170" s="101">
        <f t="shared" si="152"/>
        <v>0</v>
      </c>
    </row>
    <row r="171" spans="1:12" ht="21" x14ac:dyDescent="0.3">
      <c r="A171" s="141"/>
      <c r="B171" s="7"/>
      <c r="C171" s="103" t="s">
        <v>148</v>
      </c>
      <c r="D171" s="100">
        <v>0.3</v>
      </c>
      <c r="E171" s="101">
        <f t="shared" si="148"/>
        <v>0.15</v>
      </c>
      <c r="F171" s="101">
        <f t="shared" si="149"/>
        <v>7.4999999999999997E-2</v>
      </c>
      <c r="G171" s="102"/>
      <c r="H171" s="102"/>
      <c r="I171" s="102"/>
      <c r="J171" s="101">
        <f t="shared" si="150"/>
        <v>0</v>
      </c>
      <c r="K171" s="101">
        <f t="shared" si="151"/>
        <v>0</v>
      </c>
      <c r="L171" s="101">
        <f t="shared" si="152"/>
        <v>0</v>
      </c>
    </row>
    <row r="172" spans="1:12" ht="21" x14ac:dyDescent="0.3">
      <c r="A172" s="141"/>
      <c r="B172" s="7" t="s">
        <v>153</v>
      </c>
      <c r="C172" s="85" t="s">
        <v>154</v>
      </c>
      <c r="D172" s="85"/>
      <c r="E172" s="85"/>
      <c r="F172" s="85"/>
      <c r="G172" s="85"/>
      <c r="H172" s="85"/>
      <c r="I172" s="85"/>
      <c r="J172" s="85"/>
      <c r="K172" s="85"/>
      <c r="L172" s="85"/>
    </row>
    <row r="173" spans="1:12" ht="21" x14ac:dyDescent="0.3">
      <c r="A173" s="141"/>
      <c r="B173" s="7"/>
      <c r="C173" s="103" t="s">
        <v>59</v>
      </c>
      <c r="D173" s="100">
        <v>3</v>
      </c>
      <c r="E173" s="101">
        <f t="shared" ref="E173:E174" si="153">D173/2</f>
        <v>1.5</v>
      </c>
      <c r="F173" s="101">
        <f t="shared" ref="F173:F174" si="154">E173/2</f>
        <v>0.75</v>
      </c>
      <c r="G173" s="102"/>
      <c r="H173" s="102"/>
      <c r="I173" s="102"/>
      <c r="J173" s="101">
        <f t="shared" ref="J173:J174" si="155">G173*D173</f>
        <v>0</v>
      </c>
      <c r="K173" s="101">
        <f t="shared" ref="K173:K174" si="156">H173*E173</f>
        <v>0</v>
      </c>
      <c r="L173" s="101">
        <f t="shared" ref="L173:L174" si="157">I173*F173</f>
        <v>0</v>
      </c>
    </row>
    <row r="174" spans="1:12" ht="21" x14ac:dyDescent="0.3">
      <c r="A174" s="141"/>
      <c r="B174" s="7"/>
      <c r="C174" s="103" t="s">
        <v>60</v>
      </c>
      <c r="D174" s="100">
        <v>2</v>
      </c>
      <c r="E174" s="101">
        <f t="shared" si="153"/>
        <v>1</v>
      </c>
      <c r="F174" s="101">
        <f t="shared" si="154"/>
        <v>0.5</v>
      </c>
      <c r="G174" s="102"/>
      <c r="H174" s="102"/>
      <c r="I174" s="102"/>
      <c r="J174" s="101">
        <f t="shared" si="155"/>
        <v>0</v>
      </c>
      <c r="K174" s="101">
        <f t="shared" si="156"/>
        <v>0</v>
      </c>
      <c r="L174" s="101">
        <f t="shared" si="157"/>
        <v>0</v>
      </c>
    </row>
    <row r="175" spans="1:12" ht="21" x14ac:dyDescent="0.3">
      <c r="A175" s="141"/>
      <c r="B175" s="7" t="s">
        <v>155</v>
      </c>
      <c r="C175" s="85" t="s">
        <v>156</v>
      </c>
      <c r="D175" s="85"/>
      <c r="E175" s="85"/>
      <c r="F175" s="85"/>
      <c r="G175" s="85"/>
      <c r="H175" s="85"/>
      <c r="I175" s="85"/>
      <c r="J175" s="85"/>
      <c r="K175" s="85"/>
      <c r="L175" s="85"/>
    </row>
    <row r="176" spans="1:12" ht="21" x14ac:dyDescent="0.3">
      <c r="A176" s="141"/>
      <c r="B176" s="7"/>
      <c r="C176" s="103" t="s">
        <v>59</v>
      </c>
      <c r="D176" s="100">
        <v>5</v>
      </c>
      <c r="E176" s="101">
        <f t="shared" ref="E176:E177" si="158">D176/2</f>
        <v>2.5</v>
      </c>
      <c r="F176" s="101">
        <f t="shared" ref="F176:F177" si="159">E176/2</f>
        <v>1.25</v>
      </c>
      <c r="G176" s="102"/>
      <c r="H176" s="102"/>
      <c r="I176" s="102"/>
      <c r="J176" s="101">
        <f t="shared" ref="J176:J177" si="160">G176*D176</f>
        <v>0</v>
      </c>
      <c r="K176" s="101">
        <f t="shared" ref="K176:K177" si="161">H176*E176</f>
        <v>0</v>
      </c>
      <c r="L176" s="101">
        <f t="shared" ref="L176:L177" si="162">I176*F176</f>
        <v>0</v>
      </c>
    </row>
    <row r="177" spans="1:12" ht="21" x14ac:dyDescent="0.3">
      <c r="A177" s="141"/>
      <c r="B177" s="7"/>
      <c r="C177" s="103" t="s">
        <v>60</v>
      </c>
      <c r="D177" s="100">
        <v>3</v>
      </c>
      <c r="E177" s="101">
        <f t="shared" si="158"/>
        <v>1.5</v>
      </c>
      <c r="F177" s="101">
        <f t="shared" si="159"/>
        <v>0.75</v>
      </c>
      <c r="G177" s="102"/>
      <c r="H177" s="102"/>
      <c r="I177" s="102"/>
      <c r="J177" s="101">
        <f t="shared" si="160"/>
        <v>0</v>
      </c>
      <c r="K177" s="101">
        <f t="shared" si="161"/>
        <v>0</v>
      </c>
      <c r="L177" s="101">
        <f t="shared" si="162"/>
        <v>0</v>
      </c>
    </row>
    <row r="178" spans="1:12" ht="21" x14ac:dyDescent="0.3">
      <c r="A178" s="141"/>
      <c r="B178" s="7" t="s">
        <v>157</v>
      </c>
      <c r="C178" s="94" t="s">
        <v>158</v>
      </c>
      <c r="D178" s="94"/>
      <c r="E178" s="94"/>
      <c r="F178" s="94"/>
      <c r="G178" s="94"/>
      <c r="H178" s="94"/>
      <c r="I178" s="94"/>
      <c r="J178" s="94"/>
      <c r="K178" s="94"/>
      <c r="L178" s="94"/>
    </row>
    <row r="179" spans="1:12" ht="21" x14ac:dyDescent="0.3">
      <c r="A179" s="141"/>
      <c r="B179" s="7"/>
      <c r="C179" s="103" t="s">
        <v>159</v>
      </c>
      <c r="D179" s="100">
        <v>2</v>
      </c>
      <c r="E179" s="101">
        <f t="shared" ref="E179:F180" si="163">D179/2</f>
        <v>1</v>
      </c>
      <c r="F179" s="101">
        <f t="shared" si="163"/>
        <v>0.5</v>
      </c>
      <c r="G179" s="102"/>
      <c r="H179" s="102"/>
      <c r="I179" s="102"/>
      <c r="J179" s="101">
        <f t="shared" ref="J179:J180" si="164">G179*D179</f>
        <v>0</v>
      </c>
      <c r="K179" s="101">
        <f t="shared" ref="K179:K180" si="165">H179*E179</f>
        <v>0</v>
      </c>
      <c r="L179" s="101">
        <f t="shared" ref="L179:L180" si="166">I179*F179</f>
        <v>0</v>
      </c>
    </row>
    <row r="180" spans="1:12" ht="21" x14ac:dyDescent="0.3">
      <c r="A180" s="141"/>
      <c r="B180" s="7"/>
      <c r="C180" s="103" t="s">
        <v>160</v>
      </c>
      <c r="D180" s="100">
        <v>2</v>
      </c>
      <c r="E180" s="101">
        <f t="shared" si="163"/>
        <v>1</v>
      </c>
      <c r="F180" s="101">
        <f t="shared" si="163"/>
        <v>0.5</v>
      </c>
      <c r="G180" s="102"/>
      <c r="H180" s="102"/>
      <c r="I180" s="102"/>
      <c r="J180" s="101">
        <f t="shared" si="164"/>
        <v>0</v>
      </c>
      <c r="K180" s="101">
        <f t="shared" si="165"/>
        <v>0</v>
      </c>
      <c r="L180" s="101">
        <f t="shared" si="166"/>
        <v>0</v>
      </c>
    </row>
    <row r="181" spans="1:12" ht="21" x14ac:dyDescent="0.3">
      <c r="A181" s="141"/>
      <c r="B181" s="7" t="s">
        <v>161</v>
      </c>
      <c r="C181" s="85" t="s">
        <v>162</v>
      </c>
      <c r="D181" s="85"/>
      <c r="E181" s="85"/>
      <c r="F181" s="85"/>
      <c r="G181" s="85"/>
      <c r="H181" s="85"/>
      <c r="I181" s="85"/>
      <c r="J181" s="85"/>
      <c r="K181" s="85"/>
      <c r="L181" s="85"/>
    </row>
    <row r="182" spans="1:12" ht="21" x14ac:dyDescent="0.3">
      <c r="A182" s="141"/>
      <c r="B182" s="7"/>
      <c r="C182" s="103" t="s">
        <v>59</v>
      </c>
      <c r="D182" s="100">
        <v>3</v>
      </c>
      <c r="E182" s="101">
        <f t="shared" ref="E182:E183" si="167">D182/2</f>
        <v>1.5</v>
      </c>
      <c r="F182" s="101">
        <f t="shared" ref="F182:F183" si="168">E182/2</f>
        <v>0.75</v>
      </c>
      <c r="G182" s="102"/>
      <c r="H182" s="102"/>
      <c r="I182" s="102"/>
      <c r="J182" s="101">
        <f t="shared" ref="J182:J183" si="169">G182*D182</f>
        <v>0</v>
      </c>
      <c r="K182" s="101">
        <f t="shared" ref="K182:K183" si="170">H182*E182</f>
        <v>0</v>
      </c>
      <c r="L182" s="101">
        <f t="shared" ref="L182:L183" si="171">I182*F182</f>
        <v>0</v>
      </c>
    </row>
    <row r="183" spans="1:12" ht="21" x14ac:dyDescent="0.3">
      <c r="A183" s="141"/>
      <c r="B183" s="7"/>
      <c r="C183" s="103" t="s">
        <v>60</v>
      </c>
      <c r="D183" s="100">
        <v>1</v>
      </c>
      <c r="E183" s="101">
        <f t="shared" si="167"/>
        <v>0.5</v>
      </c>
      <c r="F183" s="101">
        <f t="shared" si="168"/>
        <v>0.25</v>
      </c>
      <c r="G183" s="102"/>
      <c r="H183" s="102"/>
      <c r="I183" s="102"/>
      <c r="J183" s="101">
        <f t="shared" si="169"/>
        <v>0</v>
      </c>
      <c r="K183" s="101">
        <f t="shared" si="170"/>
        <v>0</v>
      </c>
      <c r="L183" s="101">
        <f t="shared" si="171"/>
        <v>0</v>
      </c>
    </row>
    <row r="184" spans="1:12" ht="21" x14ac:dyDescent="0.3">
      <c r="A184" s="141"/>
      <c r="B184" s="7" t="s">
        <v>163</v>
      </c>
      <c r="C184" s="85" t="s">
        <v>164</v>
      </c>
      <c r="D184" s="85">
        <v>3</v>
      </c>
      <c r="E184" s="85">
        <f>D184/4</f>
        <v>0.75</v>
      </c>
      <c r="F184" s="85"/>
      <c r="G184" s="85"/>
      <c r="H184" s="85"/>
      <c r="I184" s="85"/>
      <c r="J184" s="85">
        <f>G184*D184+H184*E184</f>
        <v>0</v>
      </c>
      <c r="K184" s="85"/>
      <c r="L184" s="85"/>
    </row>
    <row r="185" spans="1:12" ht="21" x14ac:dyDescent="0.3">
      <c r="A185" s="141"/>
      <c r="B185" s="7"/>
      <c r="C185" s="103" t="s">
        <v>165</v>
      </c>
      <c r="D185" s="100">
        <v>2</v>
      </c>
      <c r="E185" s="101">
        <f t="shared" ref="E185:E186" si="172">D185/2</f>
        <v>1</v>
      </c>
      <c r="F185" s="101">
        <f t="shared" ref="F185:F186" si="173">E185/2</f>
        <v>0.5</v>
      </c>
      <c r="G185" s="102"/>
      <c r="H185" s="102"/>
      <c r="I185" s="102"/>
      <c r="J185" s="101">
        <f t="shared" ref="J185:J186" si="174">G185*D185</f>
        <v>0</v>
      </c>
      <c r="K185" s="101">
        <f t="shared" ref="K185:K186" si="175">H185*E185</f>
        <v>0</v>
      </c>
      <c r="L185" s="101">
        <f t="shared" ref="L185:L186" si="176">I185*F185</f>
        <v>0</v>
      </c>
    </row>
    <row r="186" spans="1:12" ht="21" x14ac:dyDescent="0.3">
      <c r="A186" s="141"/>
      <c r="B186" s="7"/>
      <c r="C186" s="103" t="s">
        <v>166</v>
      </c>
      <c r="D186" s="100">
        <v>3</v>
      </c>
      <c r="E186" s="101">
        <f t="shared" si="172"/>
        <v>1.5</v>
      </c>
      <c r="F186" s="101">
        <f t="shared" si="173"/>
        <v>0.75</v>
      </c>
      <c r="G186" s="102"/>
      <c r="H186" s="102"/>
      <c r="I186" s="102"/>
      <c r="J186" s="122">
        <f t="shared" si="174"/>
        <v>0</v>
      </c>
      <c r="K186" s="122">
        <f t="shared" si="175"/>
        <v>0</v>
      </c>
      <c r="L186" s="122">
        <f t="shared" si="176"/>
        <v>0</v>
      </c>
    </row>
    <row r="187" spans="1:12" ht="21" x14ac:dyDescent="0.3">
      <c r="A187" s="141"/>
      <c r="B187" s="7"/>
      <c r="C187" s="52" t="s">
        <v>35</v>
      </c>
      <c r="D187" s="53"/>
      <c r="E187" s="53"/>
      <c r="F187" s="53"/>
      <c r="G187" s="53"/>
      <c r="H187" s="53"/>
      <c r="I187" s="54"/>
      <c r="J187" s="77">
        <f>SUM(J141:J186)</f>
        <v>0</v>
      </c>
      <c r="K187" s="77">
        <f t="shared" ref="K187" si="177">SUM(K146:K186)</f>
        <v>0</v>
      </c>
      <c r="L187" s="77">
        <f>SUM(L146:L186)</f>
        <v>0</v>
      </c>
    </row>
    <row r="188" spans="1:12" ht="21" x14ac:dyDescent="0.3">
      <c r="A188" s="141"/>
      <c r="B188" s="7"/>
      <c r="C188" s="56" t="s">
        <v>167</v>
      </c>
      <c r="D188" s="57"/>
      <c r="E188" s="57"/>
      <c r="F188" s="57"/>
      <c r="G188" s="57"/>
      <c r="H188" s="57"/>
      <c r="I188" s="58"/>
      <c r="J188" s="55">
        <f>MIN(130-K188-L188,SUM(J141:J186))</f>
        <v>0</v>
      </c>
      <c r="K188" s="55">
        <f>MIN(65-L188,SUM(K146:K186))</f>
        <v>0</v>
      </c>
      <c r="L188" s="55">
        <f>MIN(32.5,SUM(L146:L186))</f>
        <v>0</v>
      </c>
    </row>
    <row r="189" spans="1:12" ht="21" x14ac:dyDescent="0.3">
      <c r="A189" s="141"/>
      <c r="B189" s="7"/>
      <c r="C189" s="123" t="s">
        <v>21</v>
      </c>
      <c r="D189" s="124"/>
      <c r="E189" s="124"/>
      <c r="F189" s="124"/>
      <c r="G189" s="124"/>
      <c r="H189" s="124"/>
      <c r="I189" s="124"/>
      <c r="J189" s="59">
        <f>SUM(J188:L188)</f>
        <v>0</v>
      </c>
      <c r="K189" s="59"/>
      <c r="L189" s="59"/>
    </row>
    <row r="190" spans="1:12" ht="21" x14ac:dyDescent="0.3">
      <c r="A190" s="141"/>
      <c r="B190" s="7"/>
      <c r="C190" s="125"/>
      <c r="D190" s="126"/>
      <c r="E190" s="127"/>
      <c r="F190" s="127"/>
      <c r="G190" s="126"/>
      <c r="H190" s="126"/>
      <c r="I190" s="126"/>
      <c r="J190" s="128"/>
      <c r="K190" s="128"/>
      <c r="L190" s="128"/>
    </row>
    <row r="191" spans="1:12" ht="21" x14ac:dyDescent="0.3">
      <c r="A191" s="141"/>
      <c r="B191" s="7" t="s">
        <v>168</v>
      </c>
      <c r="C191" s="8" t="s">
        <v>169</v>
      </c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21" x14ac:dyDescent="0.3">
      <c r="A192" s="141"/>
      <c r="B192" s="7"/>
      <c r="C192" s="39"/>
      <c r="D192" s="11" t="s">
        <v>6</v>
      </c>
      <c r="E192" s="40"/>
      <c r="F192" s="12"/>
      <c r="G192" s="70" t="s">
        <v>7</v>
      </c>
      <c r="H192" s="71"/>
      <c r="I192" s="72"/>
      <c r="J192" s="61" t="s">
        <v>24</v>
      </c>
      <c r="K192" s="60"/>
      <c r="L192" s="60"/>
    </row>
    <row r="193" spans="1:12" ht="30" x14ac:dyDescent="0.3">
      <c r="A193" s="141"/>
      <c r="B193" s="7"/>
      <c r="C193" s="39"/>
      <c r="D193" s="16"/>
      <c r="E193" s="43"/>
      <c r="F193" s="17"/>
      <c r="G193" s="73" t="s">
        <v>170</v>
      </c>
      <c r="H193" s="73" t="s">
        <v>171</v>
      </c>
      <c r="I193" s="73" t="s">
        <v>172</v>
      </c>
      <c r="J193" s="108"/>
      <c r="K193" s="108"/>
      <c r="L193" s="108"/>
    </row>
    <row r="194" spans="1:12" ht="21" x14ac:dyDescent="0.3">
      <c r="A194" s="141"/>
      <c r="B194" s="7"/>
      <c r="C194" s="39"/>
      <c r="D194" s="81" t="s">
        <v>11</v>
      </c>
      <c r="E194" s="81" t="s">
        <v>12</v>
      </c>
      <c r="F194" s="81" t="s">
        <v>28</v>
      </c>
      <c r="G194" s="81" t="s">
        <v>11</v>
      </c>
      <c r="H194" s="81" t="s">
        <v>12</v>
      </c>
      <c r="I194" s="82" t="s">
        <v>28</v>
      </c>
      <c r="J194" s="111" t="s">
        <v>11</v>
      </c>
      <c r="K194" s="111" t="s">
        <v>12</v>
      </c>
      <c r="L194" s="111" t="s">
        <v>28</v>
      </c>
    </row>
    <row r="195" spans="1:12" ht="21" x14ac:dyDescent="0.3">
      <c r="A195" s="141"/>
      <c r="B195" s="7" t="s">
        <v>173</v>
      </c>
      <c r="C195" s="85" t="s">
        <v>174</v>
      </c>
      <c r="D195" s="85">
        <v>3</v>
      </c>
      <c r="E195" s="85">
        <f>D195/4</f>
        <v>0.75</v>
      </c>
      <c r="F195" s="85"/>
      <c r="G195" s="85"/>
      <c r="H195" s="85"/>
      <c r="I195" s="85"/>
      <c r="J195" s="85">
        <f>G195*D195+H195*E195</f>
        <v>0</v>
      </c>
      <c r="K195" s="85"/>
      <c r="L195" s="85"/>
    </row>
    <row r="196" spans="1:12" ht="21" x14ac:dyDescent="0.3">
      <c r="A196" s="141"/>
      <c r="B196" s="7"/>
      <c r="C196" s="129" t="s">
        <v>175</v>
      </c>
      <c r="D196" s="129"/>
      <c r="E196" s="129"/>
      <c r="F196" s="129"/>
      <c r="G196" s="129"/>
      <c r="H196" s="129"/>
      <c r="I196" s="129"/>
      <c r="J196" s="129"/>
      <c r="K196" s="129"/>
      <c r="L196" s="129"/>
    </row>
    <row r="197" spans="1:12" ht="21" x14ac:dyDescent="0.3">
      <c r="A197" s="141"/>
      <c r="B197" s="7"/>
      <c r="C197" s="130" t="s">
        <v>176</v>
      </c>
      <c r="D197" s="100">
        <v>2</v>
      </c>
      <c r="E197" s="92">
        <f t="shared" ref="E197:E198" si="178">D197/2</f>
        <v>1</v>
      </c>
      <c r="F197" s="92">
        <f t="shared" ref="F197:F198" si="179">E197/2</f>
        <v>0.5</v>
      </c>
      <c r="G197" s="102"/>
      <c r="H197" s="102"/>
      <c r="I197" s="102"/>
      <c r="J197" s="101">
        <f t="shared" ref="J197:J198" si="180">G197*D197</f>
        <v>0</v>
      </c>
      <c r="K197" s="101">
        <f t="shared" ref="K197:K198" si="181">H197*E197</f>
        <v>0</v>
      </c>
      <c r="L197" s="101">
        <f t="shared" ref="L197:L198" si="182">I197*F197</f>
        <v>0</v>
      </c>
    </row>
    <row r="198" spans="1:12" ht="21" x14ac:dyDescent="0.3">
      <c r="A198" s="141"/>
      <c r="B198" s="7"/>
      <c r="C198" s="130" t="s">
        <v>177</v>
      </c>
      <c r="D198" s="100">
        <v>4</v>
      </c>
      <c r="E198" s="92">
        <f t="shared" si="178"/>
        <v>2</v>
      </c>
      <c r="F198" s="92">
        <f t="shared" si="179"/>
        <v>1</v>
      </c>
      <c r="G198" s="102"/>
      <c r="H198" s="102"/>
      <c r="I198" s="102"/>
      <c r="J198" s="101">
        <f t="shared" si="180"/>
        <v>0</v>
      </c>
      <c r="K198" s="101">
        <f t="shared" si="181"/>
        <v>0</v>
      </c>
      <c r="L198" s="101">
        <f t="shared" si="182"/>
        <v>0</v>
      </c>
    </row>
    <row r="199" spans="1:12" ht="21" x14ac:dyDescent="0.3">
      <c r="A199" s="141"/>
      <c r="B199" s="7"/>
      <c r="C199" s="131" t="s">
        <v>178</v>
      </c>
      <c r="D199" s="132"/>
      <c r="E199" s="132"/>
      <c r="F199" s="132"/>
      <c r="G199" s="132"/>
      <c r="H199" s="132"/>
      <c r="I199" s="132"/>
      <c r="J199" s="132"/>
      <c r="K199" s="132"/>
      <c r="L199" s="132"/>
    </row>
    <row r="200" spans="1:12" ht="21" x14ac:dyDescent="0.3">
      <c r="A200" s="141"/>
      <c r="B200" s="7"/>
      <c r="C200" s="130" t="s">
        <v>176</v>
      </c>
      <c r="D200" s="105">
        <v>1</v>
      </c>
      <c r="E200" s="92">
        <f t="shared" ref="E200" si="183">D200/2</f>
        <v>0.5</v>
      </c>
      <c r="F200" s="92">
        <f t="shared" ref="F200" si="184">E200/2</f>
        <v>0.25</v>
      </c>
      <c r="G200" s="76"/>
      <c r="H200" s="76"/>
      <c r="I200" s="76"/>
      <c r="J200" s="101">
        <f t="shared" ref="J200:J201" si="185">G200*D200</f>
        <v>0</v>
      </c>
      <c r="K200" s="101">
        <f t="shared" ref="K200:K201" si="186">H200*E200</f>
        <v>0</v>
      </c>
      <c r="L200" s="101">
        <f t="shared" ref="L200:L201" si="187">I200*F200</f>
        <v>0</v>
      </c>
    </row>
    <row r="201" spans="1:12" ht="21" x14ac:dyDescent="0.3">
      <c r="A201" s="141"/>
      <c r="B201" s="7"/>
      <c r="C201" s="133" t="s">
        <v>177</v>
      </c>
      <c r="D201" s="95">
        <v>2</v>
      </c>
      <c r="E201" s="92">
        <f t="shared" ref="E201" si="188">D201/2</f>
        <v>1</v>
      </c>
      <c r="F201" s="92">
        <f t="shared" ref="F201" si="189">E201/2</f>
        <v>0.5</v>
      </c>
      <c r="G201" s="96"/>
      <c r="H201" s="96"/>
      <c r="I201" s="96"/>
      <c r="J201" s="101">
        <f t="shared" si="185"/>
        <v>0</v>
      </c>
      <c r="K201" s="101">
        <f t="shared" si="186"/>
        <v>0</v>
      </c>
      <c r="L201" s="101">
        <f t="shared" si="187"/>
        <v>0</v>
      </c>
    </row>
    <row r="202" spans="1:12" ht="21" x14ac:dyDescent="0.3">
      <c r="A202" s="141"/>
      <c r="B202" s="7" t="s">
        <v>179</v>
      </c>
      <c r="C202" s="85" t="s">
        <v>180</v>
      </c>
      <c r="D202" s="85"/>
      <c r="E202" s="85"/>
      <c r="F202" s="85"/>
      <c r="G202" s="85"/>
      <c r="H202" s="85"/>
      <c r="I202" s="85"/>
      <c r="J202" s="85"/>
      <c r="K202" s="85"/>
      <c r="L202" s="85"/>
    </row>
    <row r="203" spans="1:12" ht="33" x14ac:dyDescent="0.3">
      <c r="A203" s="141"/>
      <c r="B203" s="7"/>
      <c r="C203" s="87" t="s">
        <v>181</v>
      </c>
      <c r="D203" s="97">
        <v>2</v>
      </c>
      <c r="E203" s="88">
        <f t="shared" ref="E203:E205" si="190">D203/2</f>
        <v>1</v>
      </c>
      <c r="F203" s="88">
        <f t="shared" ref="F203:F205" si="191">E203/2</f>
        <v>0.5</v>
      </c>
      <c r="G203" s="98"/>
      <c r="H203" s="98"/>
      <c r="I203" s="98"/>
      <c r="J203" s="101">
        <f t="shared" ref="J203:J205" si="192">G203*D203</f>
        <v>0</v>
      </c>
      <c r="K203" s="101">
        <f t="shared" ref="K203:K205" si="193">H203*E203</f>
        <v>0</v>
      </c>
      <c r="L203" s="101">
        <f t="shared" ref="L203:L205" si="194">I203*F203</f>
        <v>0</v>
      </c>
    </row>
    <row r="204" spans="1:12" ht="33" x14ac:dyDescent="0.3">
      <c r="A204" s="141"/>
      <c r="B204" s="7"/>
      <c r="C204" s="75" t="s">
        <v>182</v>
      </c>
      <c r="D204" s="105">
        <v>3</v>
      </c>
      <c r="E204" s="24">
        <f t="shared" si="190"/>
        <v>1.5</v>
      </c>
      <c r="F204" s="24">
        <f t="shared" si="191"/>
        <v>0.75</v>
      </c>
      <c r="G204" s="76"/>
      <c r="H204" s="76"/>
      <c r="I204" s="76"/>
      <c r="J204" s="101">
        <f t="shared" si="192"/>
        <v>0</v>
      </c>
      <c r="K204" s="101">
        <f t="shared" si="193"/>
        <v>0</v>
      </c>
      <c r="L204" s="101">
        <f t="shared" si="194"/>
        <v>0</v>
      </c>
    </row>
    <row r="205" spans="1:12" ht="21" x14ac:dyDescent="0.3">
      <c r="A205" s="141"/>
      <c r="B205" s="7"/>
      <c r="C205" s="91" t="s">
        <v>183</v>
      </c>
      <c r="D205" s="95">
        <v>4</v>
      </c>
      <c r="E205" s="92">
        <f t="shared" si="190"/>
        <v>2</v>
      </c>
      <c r="F205" s="92">
        <f t="shared" si="191"/>
        <v>1</v>
      </c>
      <c r="G205" s="96"/>
      <c r="H205" s="96"/>
      <c r="I205" s="96"/>
      <c r="J205" s="101">
        <f t="shared" si="192"/>
        <v>0</v>
      </c>
      <c r="K205" s="101">
        <f t="shared" si="193"/>
        <v>0</v>
      </c>
      <c r="L205" s="101">
        <f t="shared" si="194"/>
        <v>0</v>
      </c>
    </row>
    <row r="206" spans="1:12" ht="21" x14ac:dyDescent="0.3">
      <c r="A206" s="141"/>
      <c r="B206" s="7" t="s">
        <v>184</v>
      </c>
      <c r="C206" s="85" t="s">
        <v>185</v>
      </c>
      <c r="D206" s="85"/>
      <c r="E206" s="85"/>
      <c r="F206" s="85"/>
      <c r="G206" s="85"/>
      <c r="H206" s="85"/>
      <c r="I206" s="85"/>
      <c r="J206" s="85"/>
      <c r="K206" s="85"/>
      <c r="L206" s="85"/>
    </row>
    <row r="207" spans="1:12" ht="21" x14ac:dyDescent="0.3">
      <c r="A207" s="141"/>
      <c r="B207" s="7"/>
      <c r="C207" s="87" t="s">
        <v>98</v>
      </c>
      <c r="D207" s="97">
        <v>2</v>
      </c>
      <c r="E207" s="88">
        <f t="shared" ref="E207:E209" si="195">D207/2</f>
        <v>1</v>
      </c>
      <c r="F207" s="88">
        <f t="shared" ref="F207:F209" si="196">E207/2</f>
        <v>0.5</v>
      </c>
      <c r="G207" s="98"/>
      <c r="H207" s="98"/>
      <c r="I207" s="98"/>
      <c r="J207" s="101">
        <f t="shared" ref="J207:J209" si="197">G207*D207</f>
        <v>0</v>
      </c>
      <c r="K207" s="101">
        <f t="shared" ref="K207:K209" si="198">H207*E207</f>
        <v>0</v>
      </c>
      <c r="L207" s="101">
        <f t="shared" ref="L207:L209" si="199">I207*F207</f>
        <v>0</v>
      </c>
    </row>
    <row r="208" spans="1:12" ht="21" x14ac:dyDescent="0.3">
      <c r="A208" s="141"/>
      <c r="B208" s="7"/>
      <c r="C208" s="75" t="s">
        <v>99</v>
      </c>
      <c r="D208" s="105">
        <v>3</v>
      </c>
      <c r="E208" s="24">
        <f t="shared" si="195"/>
        <v>1.5</v>
      </c>
      <c r="F208" s="24">
        <f t="shared" si="196"/>
        <v>0.75</v>
      </c>
      <c r="G208" s="76"/>
      <c r="H208" s="76"/>
      <c r="I208" s="76"/>
      <c r="J208" s="101">
        <f t="shared" si="197"/>
        <v>0</v>
      </c>
      <c r="K208" s="101">
        <f t="shared" si="198"/>
        <v>0</v>
      </c>
      <c r="L208" s="101">
        <f t="shared" si="199"/>
        <v>0</v>
      </c>
    </row>
    <row r="209" spans="1:12" ht="21" x14ac:dyDescent="0.3">
      <c r="A209" s="141"/>
      <c r="B209" s="7"/>
      <c r="C209" s="91" t="s">
        <v>100</v>
      </c>
      <c r="D209" s="95">
        <v>4</v>
      </c>
      <c r="E209" s="92">
        <f t="shared" si="195"/>
        <v>2</v>
      </c>
      <c r="F209" s="92">
        <f t="shared" si="196"/>
        <v>1</v>
      </c>
      <c r="G209" s="96"/>
      <c r="H209" s="96"/>
      <c r="I209" s="96"/>
      <c r="J209" s="122">
        <f t="shared" si="197"/>
        <v>0</v>
      </c>
      <c r="K209" s="122">
        <f t="shared" si="198"/>
        <v>0</v>
      </c>
      <c r="L209" s="122">
        <f t="shared" si="199"/>
        <v>0</v>
      </c>
    </row>
    <row r="210" spans="1:12" ht="21" x14ac:dyDescent="0.3">
      <c r="A210" s="141"/>
      <c r="B210" s="7" t="s">
        <v>186</v>
      </c>
      <c r="C210" s="85" t="s">
        <v>187</v>
      </c>
      <c r="D210" s="85"/>
      <c r="E210" s="85"/>
      <c r="F210" s="85"/>
      <c r="G210" s="85"/>
      <c r="H210" s="85"/>
      <c r="I210" s="85"/>
      <c r="J210" s="85"/>
      <c r="K210" s="85"/>
      <c r="L210" s="85"/>
    </row>
    <row r="211" spans="1:12" ht="21" x14ac:dyDescent="0.3">
      <c r="A211" s="141"/>
      <c r="B211" s="7"/>
      <c r="C211" s="87" t="s">
        <v>98</v>
      </c>
      <c r="D211" s="97">
        <v>0.5</v>
      </c>
      <c r="E211" s="88">
        <f t="shared" ref="E211:E214" si="200">D211/2</f>
        <v>0.25</v>
      </c>
      <c r="F211" s="88">
        <f t="shared" ref="F211:F214" si="201">E211/2</f>
        <v>0.125</v>
      </c>
      <c r="G211" s="98"/>
      <c r="H211" s="98"/>
      <c r="I211" s="98"/>
      <c r="J211" s="134">
        <f t="shared" ref="J211:J214" si="202">G211*D211</f>
        <v>0</v>
      </c>
      <c r="K211" s="134">
        <f t="shared" ref="K211:K214" si="203">H211*E211</f>
        <v>0</v>
      </c>
      <c r="L211" s="134">
        <f t="shared" ref="L211:L214" si="204">I211*F211</f>
        <v>0</v>
      </c>
    </row>
    <row r="212" spans="1:12" ht="21" x14ac:dyDescent="0.3">
      <c r="A212" s="141"/>
      <c r="B212" s="7"/>
      <c r="C212" s="75" t="s">
        <v>99</v>
      </c>
      <c r="D212" s="105">
        <v>1</v>
      </c>
      <c r="E212" s="24">
        <f t="shared" si="200"/>
        <v>0.5</v>
      </c>
      <c r="F212" s="24">
        <f t="shared" si="201"/>
        <v>0.25</v>
      </c>
      <c r="G212" s="76"/>
      <c r="H212" s="76"/>
      <c r="I212" s="76"/>
      <c r="J212" s="101">
        <f t="shared" si="202"/>
        <v>0</v>
      </c>
      <c r="K212" s="101">
        <f t="shared" si="203"/>
        <v>0</v>
      </c>
      <c r="L212" s="101">
        <f t="shared" si="204"/>
        <v>0</v>
      </c>
    </row>
    <row r="213" spans="1:12" ht="21" x14ac:dyDescent="0.3">
      <c r="A213" s="141"/>
      <c r="B213" s="7"/>
      <c r="C213" s="75" t="s">
        <v>100</v>
      </c>
      <c r="D213" s="105">
        <v>1.5</v>
      </c>
      <c r="E213" s="24">
        <f t="shared" si="200"/>
        <v>0.75</v>
      </c>
      <c r="F213" s="24">
        <f t="shared" si="201"/>
        <v>0.375</v>
      </c>
      <c r="G213" s="76"/>
      <c r="H213" s="76"/>
      <c r="I213" s="76"/>
      <c r="J213" s="101">
        <f t="shared" si="202"/>
        <v>0</v>
      </c>
      <c r="K213" s="101">
        <f t="shared" si="203"/>
        <v>0</v>
      </c>
      <c r="L213" s="101">
        <f t="shared" si="204"/>
        <v>0</v>
      </c>
    </row>
    <row r="214" spans="1:12" ht="34.5" x14ac:dyDescent="0.3">
      <c r="A214" s="141"/>
      <c r="B214" s="7" t="s">
        <v>188</v>
      </c>
      <c r="C214" s="106" t="s">
        <v>189</v>
      </c>
      <c r="D214" s="95">
        <v>1</v>
      </c>
      <c r="E214" s="92">
        <f t="shared" si="200"/>
        <v>0.5</v>
      </c>
      <c r="F214" s="92">
        <f t="shared" si="201"/>
        <v>0.25</v>
      </c>
      <c r="G214" s="96"/>
      <c r="H214" s="96"/>
      <c r="I214" s="96"/>
      <c r="J214" s="122">
        <f t="shared" si="202"/>
        <v>0</v>
      </c>
      <c r="K214" s="122">
        <f t="shared" si="203"/>
        <v>0</v>
      </c>
      <c r="L214" s="122">
        <f t="shared" si="204"/>
        <v>0</v>
      </c>
    </row>
    <row r="215" spans="1:12" ht="21" x14ac:dyDescent="0.3">
      <c r="A215" s="141"/>
      <c r="B215" s="7" t="s">
        <v>190</v>
      </c>
      <c r="C215" s="85" t="s">
        <v>191</v>
      </c>
      <c r="D215" s="85"/>
      <c r="E215" s="85"/>
      <c r="F215" s="85"/>
      <c r="G215" s="85"/>
      <c r="H215" s="85"/>
      <c r="I215" s="85"/>
      <c r="J215" s="85"/>
      <c r="K215" s="85"/>
      <c r="L215" s="85"/>
    </row>
    <row r="216" spans="1:12" ht="21" x14ac:dyDescent="0.3">
      <c r="A216" s="141"/>
      <c r="B216" s="7"/>
      <c r="C216" s="87" t="s">
        <v>59</v>
      </c>
      <c r="D216" s="97">
        <v>2</v>
      </c>
      <c r="E216" s="88">
        <f t="shared" ref="E216:E217" si="205">D216/2</f>
        <v>1</v>
      </c>
      <c r="F216" s="88">
        <f t="shared" ref="F216:F217" si="206">E216/2</f>
        <v>0.5</v>
      </c>
      <c r="G216" s="98"/>
      <c r="H216" s="98"/>
      <c r="I216" s="98"/>
      <c r="J216" s="134">
        <f t="shared" ref="J216:J217" si="207">G216*D216</f>
        <v>0</v>
      </c>
      <c r="K216" s="134">
        <f t="shared" ref="K216:K217" si="208">H216*E216</f>
        <v>0</v>
      </c>
      <c r="L216" s="134">
        <f t="shared" ref="L216:L217" si="209">I216*F216</f>
        <v>0</v>
      </c>
    </row>
    <row r="217" spans="1:12" ht="21" x14ac:dyDescent="0.3">
      <c r="A217" s="141"/>
      <c r="B217" s="7"/>
      <c r="C217" s="91" t="s">
        <v>60</v>
      </c>
      <c r="D217" s="95">
        <v>1</v>
      </c>
      <c r="E217" s="92">
        <f t="shared" si="205"/>
        <v>0.5</v>
      </c>
      <c r="F217" s="92">
        <f t="shared" si="206"/>
        <v>0.25</v>
      </c>
      <c r="G217" s="96"/>
      <c r="H217" s="96"/>
      <c r="I217" s="96"/>
      <c r="J217" s="122">
        <f t="shared" si="207"/>
        <v>0</v>
      </c>
      <c r="K217" s="122">
        <f t="shared" si="208"/>
        <v>0</v>
      </c>
      <c r="L217" s="122">
        <f t="shared" si="209"/>
        <v>0</v>
      </c>
    </row>
    <row r="218" spans="1:12" ht="21" x14ac:dyDescent="0.3">
      <c r="A218" s="141"/>
      <c r="B218" s="7" t="s">
        <v>192</v>
      </c>
      <c r="C218" s="85" t="s">
        <v>193</v>
      </c>
      <c r="D218" s="85"/>
      <c r="E218" s="85"/>
      <c r="F218" s="85"/>
      <c r="G218" s="85"/>
      <c r="H218" s="85"/>
      <c r="I218" s="85"/>
      <c r="J218" s="85"/>
      <c r="K218" s="85"/>
      <c r="L218" s="85"/>
    </row>
    <row r="219" spans="1:12" ht="21" x14ac:dyDescent="0.3">
      <c r="A219" s="141"/>
      <c r="B219" s="7"/>
      <c r="C219" s="87" t="s">
        <v>59</v>
      </c>
      <c r="D219" s="97">
        <v>2</v>
      </c>
      <c r="E219" s="88">
        <f t="shared" ref="E219:E220" si="210">D219/2</f>
        <v>1</v>
      </c>
      <c r="F219" s="88">
        <f t="shared" ref="F219:F220" si="211">E219/2</f>
        <v>0.5</v>
      </c>
      <c r="G219" s="98"/>
      <c r="H219" s="98"/>
      <c r="I219" s="98"/>
      <c r="J219" s="134">
        <f t="shared" ref="J219:J220" si="212">G219*D219</f>
        <v>0</v>
      </c>
      <c r="K219" s="134">
        <f t="shared" ref="K219:K220" si="213">H219*E219</f>
        <v>0</v>
      </c>
      <c r="L219" s="134">
        <f t="shared" ref="L219:L220" si="214">I219*F219</f>
        <v>0</v>
      </c>
    </row>
    <row r="220" spans="1:12" ht="21" x14ac:dyDescent="0.3">
      <c r="A220" s="141"/>
      <c r="B220" s="7"/>
      <c r="C220" s="75" t="s">
        <v>60</v>
      </c>
      <c r="D220" s="105">
        <v>1</v>
      </c>
      <c r="E220" s="24">
        <f t="shared" si="210"/>
        <v>0.5</v>
      </c>
      <c r="F220" s="24">
        <f t="shared" si="211"/>
        <v>0.25</v>
      </c>
      <c r="G220" s="76"/>
      <c r="H220" s="76"/>
      <c r="I220" s="76"/>
      <c r="J220" s="122">
        <f t="shared" si="212"/>
        <v>0</v>
      </c>
      <c r="K220" s="122">
        <f t="shared" si="213"/>
        <v>0</v>
      </c>
      <c r="L220" s="122">
        <f t="shared" si="214"/>
        <v>0</v>
      </c>
    </row>
    <row r="221" spans="1:12" ht="21" x14ac:dyDescent="0.3">
      <c r="A221" s="141"/>
      <c r="B221" s="7"/>
      <c r="C221" s="52" t="s">
        <v>35</v>
      </c>
      <c r="D221" s="53"/>
      <c r="E221" s="53"/>
      <c r="F221" s="53"/>
      <c r="G221" s="53"/>
      <c r="H221" s="53"/>
      <c r="I221" s="54"/>
      <c r="J221" s="77">
        <f t="shared" ref="J221:K221" si="215">SUM(J197:J220)</f>
        <v>0</v>
      </c>
      <c r="K221" s="77">
        <f t="shared" si="215"/>
        <v>0</v>
      </c>
      <c r="L221" s="77">
        <f>SUM(L197:L220)</f>
        <v>0</v>
      </c>
    </row>
    <row r="222" spans="1:12" ht="21" x14ac:dyDescent="0.3">
      <c r="A222" s="141"/>
      <c r="B222" s="7"/>
      <c r="C222" s="56" t="s">
        <v>49</v>
      </c>
      <c r="D222" s="57"/>
      <c r="E222" s="57"/>
      <c r="F222" s="57"/>
      <c r="G222" s="57"/>
      <c r="H222" s="57"/>
      <c r="I222" s="58"/>
      <c r="J222" s="77">
        <f>MIN(60-K222-L222,SUM(J197:J220))</f>
        <v>0</v>
      </c>
      <c r="K222" s="77">
        <f>MIN(30-L222,SUM(K197:K220))</f>
        <v>0</v>
      </c>
      <c r="L222" s="77">
        <f>MIN(15,SUM(L197:L220))</f>
        <v>0</v>
      </c>
    </row>
    <row r="223" spans="1:12" ht="21" x14ac:dyDescent="0.3">
      <c r="A223" s="141"/>
      <c r="B223" s="7"/>
      <c r="C223" s="27" t="s">
        <v>21</v>
      </c>
      <c r="D223" s="28"/>
      <c r="E223" s="28"/>
      <c r="F223" s="28"/>
      <c r="G223" s="28"/>
      <c r="H223" s="28"/>
      <c r="I223" s="28"/>
      <c r="J223" s="59">
        <f>SUM(J222:L222)</f>
        <v>0</v>
      </c>
      <c r="K223" s="59"/>
      <c r="L223" s="59"/>
    </row>
    <row r="224" spans="1:12" ht="21" x14ac:dyDescent="0.3">
      <c r="A224" s="141"/>
      <c r="B224" s="7"/>
    </row>
    <row r="225" spans="1:12" ht="21" x14ac:dyDescent="0.3">
      <c r="A225" s="141"/>
      <c r="B225" s="7"/>
      <c r="C225" s="135" t="s">
        <v>194</v>
      </c>
      <c r="D225" s="135"/>
      <c r="E225" s="135"/>
      <c r="F225" s="135"/>
      <c r="G225" s="135"/>
      <c r="H225" s="135"/>
      <c r="I225" s="136"/>
      <c r="J225" s="137">
        <f>J223+J96+J32+I19+J189+J51+J39+J134</f>
        <v>0</v>
      </c>
      <c r="K225" s="138"/>
      <c r="L225" s="139"/>
    </row>
  </sheetData>
  <mergeCells count="147">
    <mergeCell ref="C215:L215"/>
    <mergeCell ref="C218:L218"/>
    <mergeCell ref="C104:L104"/>
    <mergeCell ref="C112:L112"/>
    <mergeCell ref="C122:L122"/>
    <mergeCell ref="C125:L125"/>
    <mergeCell ref="C128:L128"/>
    <mergeCell ref="J134:L134"/>
    <mergeCell ref="C192:C194"/>
    <mergeCell ref="D192:F193"/>
    <mergeCell ref="G192:I192"/>
    <mergeCell ref="C189:I189"/>
    <mergeCell ref="C181:L181"/>
    <mergeCell ref="C184:L184"/>
    <mergeCell ref="J189:L189"/>
    <mergeCell ref="C188:I188"/>
    <mergeCell ref="C140:L140"/>
    <mergeCell ref="J141:L141"/>
    <mergeCell ref="J142:L142"/>
    <mergeCell ref="J143:L143"/>
    <mergeCell ref="J144:L144"/>
    <mergeCell ref="C145:L145"/>
    <mergeCell ref="C148:L148"/>
    <mergeCell ref="C117:L117"/>
    <mergeCell ref="C19:H19"/>
    <mergeCell ref="G12:H12"/>
    <mergeCell ref="D22:F24"/>
    <mergeCell ref="I23:I24"/>
    <mergeCell ref="G22:I22"/>
    <mergeCell ref="C11:L11"/>
    <mergeCell ref="I12:L14"/>
    <mergeCell ref="I15:L15"/>
    <mergeCell ref="I17:L17"/>
    <mergeCell ref="I18:L18"/>
    <mergeCell ref="I19:L19"/>
    <mergeCell ref="C21:L21"/>
    <mergeCell ref="J22:L23"/>
    <mergeCell ref="E12:F13"/>
    <mergeCell ref="C12:D14"/>
    <mergeCell ref="C15:D15"/>
    <mergeCell ref="C17:D17"/>
    <mergeCell ref="C18:D18"/>
    <mergeCell ref="C16:D16"/>
    <mergeCell ref="H36:I36"/>
    <mergeCell ref="F37:G37"/>
    <mergeCell ref="H37:I37"/>
    <mergeCell ref="H38:I38"/>
    <mergeCell ref="C42:C44"/>
    <mergeCell ref="D42:F43"/>
    <mergeCell ref="G137:I137"/>
    <mergeCell ref="C22:C25"/>
    <mergeCell ref="G23:G24"/>
    <mergeCell ref="H23:H24"/>
    <mergeCell ref="C70:L70"/>
    <mergeCell ref="C74:L74"/>
    <mergeCell ref="C78:L78"/>
    <mergeCell ref="C81:L81"/>
    <mergeCell ref="C84:L84"/>
    <mergeCell ref="C49:I49"/>
    <mergeCell ref="C94:I94"/>
    <mergeCell ref="J38:L38"/>
    <mergeCell ref="J39:L39"/>
    <mergeCell ref="C31:I31"/>
    <mergeCell ref="C26:L26"/>
    <mergeCell ref="J42:L43"/>
    <mergeCell ref="C50:I50"/>
    <mergeCell ref="J51:L51"/>
    <mergeCell ref="C223:I223"/>
    <mergeCell ref="C32:I32"/>
    <mergeCell ref="C39:I39"/>
    <mergeCell ref="C51:I51"/>
    <mergeCell ref="C96:I96"/>
    <mergeCell ref="C134:I134"/>
    <mergeCell ref="D137:F138"/>
    <mergeCell ref="G42:I42"/>
    <mergeCell ref="D54:F55"/>
    <mergeCell ref="G54:I54"/>
    <mergeCell ref="C137:C139"/>
    <mergeCell ref="D35:E36"/>
    <mergeCell ref="C35:C37"/>
    <mergeCell ref="C54:C56"/>
    <mergeCell ref="F35:I35"/>
    <mergeCell ref="F38:G38"/>
    <mergeCell ref="F36:G36"/>
    <mergeCell ref="C53:L53"/>
    <mergeCell ref="J54:L55"/>
    <mergeCell ref="J32:L32"/>
    <mergeCell ref="C100:C102"/>
    <mergeCell ref="D100:F101"/>
    <mergeCell ref="G100:I100"/>
    <mergeCell ref="C41:L41"/>
    <mergeCell ref="J96:L96"/>
    <mergeCell ref="C95:I95"/>
    <mergeCell ref="C99:L99"/>
    <mergeCell ref="J100:L101"/>
    <mergeCell ref="C87:L87"/>
    <mergeCell ref="C90:L90"/>
    <mergeCell ref="C57:L57"/>
    <mergeCell ref="C61:L61"/>
    <mergeCell ref="C64:L64"/>
    <mergeCell ref="C67:L67"/>
    <mergeCell ref="C221:I221"/>
    <mergeCell ref="I16:L16"/>
    <mergeCell ref="C30:I30"/>
    <mergeCell ref="J223:L223"/>
    <mergeCell ref="J225:L225"/>
    <mergeCell ref="C225:I225"/>
    <mergeCell ref="C222:I222"/>
    <mergeCell ref="C133:I133"/>
    <mergeCell ref="C191:L191"/>
    <mergeCell ref="J192:L193"/>
    <mergeCell ref="C196:L196"/>
    <mergeCell ref="C195:L195"/>
    <mergeCell ref="C199:L199"/>
    <mergeCell ref="C202:L202"/>
    <mergeCell ref="C206:L206"/>
    <mergeCell ref="C210:L210"/>
    <mergeCell ref="C151:L151"/>
    <mergeCell ref="C154:L154"/>
    <mergeCell ref="C157:L157"/>
    <mergeCell ref="C160:L160"/>
    <mergeCell ref="C164:L164"/>
    <mergeCell ref="C168:L168"/>
    <mergeCell ref="C172:L172"/>
    <mergeCell ref="C175:L175"/>
    <mergeCell ref="B1:L1"/>
    <mergeCell ref="B2:L2"/>
    <mergeCell ref="C7:L7"/>
    <mergeCell ref="C9:L9"/>
    <mergeCell ref="C4:L4"/>
    <mergeCell ref="C5:L5"/>
    <mergeCell ref="C187:I187"/>
    <mergeCell ref="C178:L178"/>
    <mergeCell ref="C136:L136"/>
    <mergeCell ref="J137:L138"/>
    <mergeCell ref="C108:L108"/>
    <mergeCell ref="D141:F141"/>
    <mergeCell ref="D142:F142"/>
    <mergeCell ref="D143:F143"/>
    <mergeCell ref="D144:F144"/>
    <mergeCell ref="G141:I141"/>
    <mergeCell ref="G142:I142"/>
    <mergeCell ref="G143:I143"/>
    <mergeCell ref="G144:I144"/>
    <mergeCell ref="C132:I132"/>
    <mergeCell ref="C34:L34"/>
    <mergeCell ref="J35:L37"/>
  </mergeCells>
  <dataValidations disablePrompts="1" count="2">
    <dataValidation type="whole" allowBlank="1" showInputMessage="1" showErrorMessage="1" errorTitle="Atención" error="Introducir 0 o 1" promptTitle="Atención" prompt="Insertar 0 o 1" sqref="G15:H18" xr:uid="{3CD22E72-7824-4DD4-828C-3FCDD0D45BA3}">
      <formula1>0</formula1>
      <formula2>1</formula2>
    </dataValidation>
    <dataValidation type="whole" allowBlank="1" showInputMessage="1" showErrorMessage="1" errorTitle="Atención" error="Insertar 0 o 1" promptTitle="Atención" prompt="Insertar 0 o 1" sqref="G141:I144" xr:uid="{0EA5CC76-4676-41CE-91F9-C6645E886B58}">
      <formula1>0</formula1>
      <formula2>1</formula2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15edec-c94c-48f8-8b02-96fa689750ae" xsi:nil="true"/>
    <lcf76f155ced4ddcb4097134ff3c332f xmlns="1b538597-5253-466c-98b9-ead4868bba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A9250AAB83B44BC43F156A98BBDDB" ma:contentTypeVersion="14" ma:contentTypeDescription="Crear nuevo documento." ma:contentTypeScope="" ma:versionID="2639e0d6b8c25aebcc854d0b9c5f2a00">
  <xsd:schema xmlns:xsd="http://www.w3.org/2001/XMLSchema" xmlns:xs="http://www.w3.org/2001/XMLSchema" xmlns:p="http://schemas.microsoft.com/office/2006/metadata/properties" xmlns:ns2="1b538597-5253-466c-98b9-ead4868bbadc" xmlns:ns3="cc15edec-c94c-48f8-8b02-96fa689750ae" targetNamespace="http://schemas.microsoft.com/office/2006/metadata/properties" ma:root="true" ma:fieldsID="555d315cbd4469dd6e8dd4916b9d62dd" ns2:_="" ns3:_="">
    <xsd:import namespace="1b538597-5253-466c-98b9-ead4868bbadc"/>
    <xsd:import namespace="cc15edec-c94c-48f8-8b02-96fa68975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38597-5253-466c-98b9-ead4868bb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b063932-f173-4154-82f3-97ca89cdd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5edec-c94c-48f8-8b02-96fa689750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0cca47-92fa-4369-bdf1-a8724694d6f2}" ma:internalName="TaxCatchAll" ma:showField="CatchAllData" ma:web="cc15edec-c94c-48f8-8b02-96fa68975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096D3A-11A6-4699-8A72-11C93A4F99DD}">
  <ds:schemaRefs>
    <ds:schemaRef ds:uri="http://purl.org/dc/terms/"/>
    <ds:schemaRef ds:uri="cc15edec-c94c-48f8-8b02-96fa689750ae"/>
    <ds:schemaRef ds:uri="1b538597-5253-466c-98b9-ead4868bbadc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4D26D7-A485-49B3-84D9-DED90804F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38597-5253-466c-98b9-ead4868bbadc"/>
    <ds:schemaRef ds:uri="cc15edec-c94c-48f8-8b02-96fa68975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0C821C-3BC6-41F2-8274-EE142E9F4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Universidad de Sonora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Revisor</dc:creator>
  <cp:keywords/>
  <dc:description/>
  <cp:lastModifiedBy>DEPARTAMENTO DE MATEMÁTICAS</cp:lastModifiedBy>
  <cp:revision/>
  <cp:lastPrinted>2025-12-04T04:34:53Z</cp:lastPrinted>
  <dcterms:created xsi:type="dcterms:W3CDTF">2024-10-13T20:07:23Z</dcterms:created>
  <dcterms:modified xsi:type="dcterms:W3CDTF">2025-12-04T04:34:58Z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0x010100550A9250AAB83B44BC43F156A98BBDDB</vt:lpwstr>
  </property>
  <property fmtid="{D5CDD505-2E9C-101B-9397-08002B2CF9AE}" pid="3" name="MediaServiceImageTags">
    <vt:lpwstr/>
  </property>
</Properties>
</file>