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tematicas\Dropbox\1 Projects\[DM] Concurso-MHS-2025-2\"/>
    </mc:Choice>
  </mc:AlternateContent>
  <xr:revisionPtr revIDLastSave="0" documentId="8_{FB84041F-9469-4B8D-BA4C-A303743996AA}" xr6:coauthVersionLast="36" xr6:coauthVersionMax="36" xr10:uidLastSave="{00000000-0000-0000-0000-000000000000}"/>
  <bookViews>
    <workbookView xWindow="0" yWindow="0" windowWidth="28800" windowHeight="12225" xr2:uid="{996DA807-3F9D-4F7C-A17C-3BAF96107A2E}"/>
  </bookViews>
  <sheets>
    <sheet name="Hoja1" sheetId="1" r:id="rId1"/>
  </sheet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8" i="1" l="1"/>
  <c r="J222" i="1" l="1"/>
  <c r="J221" i="1"/>
  <c r="J219" i="1"/>
  <c r="J218" i="1"/>
  <c r="J216" i="1"/>
  <c r="J215" i="1"/>
  <c r="J214" i="1"/>
  <c r="J213" i="1"/>
  <c r="J211" i="1"/>
  <c r="J210" i="1"/>
  <c r="J209" i="1"/>
  <c r="J207" i="1"/>
  <c r="J206" i="1"/>
  <c r="J205" i="1"/>
  <c r="J203" i="1"/>
  <c r="J202" i="1"/>
  <c r="J200" i="1"/>
  <c r="J199" i="1"/>
  <c r="E200" i="1"/>
  <c r="E199" i="1"/>
  <c r="E202" i="1"/>
  <c r="J146" i="1"/>
  <c r="J145" i="1"/>
  <c r="J144" i="1"/>
  <c r="J143" i="1"/>
  <c r="J188" i="1"/>
  <c r="J187" i="1"/>
  <c r="J185" i="1"/>
  <c r="J184" i="1"/>
  <c r="J182" i="1"/>
  <c r="J181" i="1"/>
  <c r="J179" i="1"/>
  <c r="J178" i="1"/>
  <c r="J176" i="1"/>
  <c r="J175" i="1"/>
  <c r="J173" i="1"/>
  <c r="J172" i="1"/>
  <c r="J171" i="1"/>
  <c r="J169" i="1"/>
  <c r="J168" i="1"/>
  <c r="J167" i="1"/>
  <c r="J165" i="1"/>
  <c r="J164" i="1"/>
  <c r="J163" i="1"/>
  <c r="J161" i="1"/>
  <c r="J160" i="1"/>
  <c r="J158" i="1"/>
  <c r="J157" i="1"/>
  <c r="J155" i="1"/>
  <c r="J154" i="1"/>
  <c r="J152" i="1"/>
  <c r="J151" i="1"/>
  <c r="J149" i="1"/>
  <c r="J148" i="1"/>
  <c r="J133" i="1"/>
  <c r="J132" i="1"/>
  <c r="J131" i="1"/>
  <c r="J129" i="1"/>
  <c r="J128" i="1"/>
  <c r="J126" i="1"/>
  <c r="J125" i="1"/>
  <c r="J123" i="1"/>
  <c r="J122" i="1"/>
  <c r="J121" i="1"/>
  <c r="J120" i="1"/>
  <c r="J118" i="1"/>
  <c r="J117" i="1"/>
  <c r="J116" i="1"/>
  <c r="J115" i="1"/>
  <c r="J113" i="1"/>
  <c r="J112" i="1"/>
  <c r="J111" i="1"/>
  <c r="J109" i="1"/>
  <c r="J108" i="1"/>
  <c r="J107" i="1"/>
  <c r="J105" i="1"/>
  <c r="J95" i="1"/>
  <c r="J94" i="1"/>
  <c r="J93" i="1"/>
  <c r="J91" i="1"/>
  <c r="J90" i="1"/>
  <c r="J88" i="1"/>
  <c r="J87" i="1"/>
  <c r="J85" i="1"/>
  <c r="J84" i="1"/>
  <c r="J82" i="1"/>
  <c r="J81" i="1"/>
  <c r="J79" i="1"/>
  <c r="J78" i="1"/>
  <c r="J77" i="1"/>
  <c r="J75" i="1"/>
  <c r="J74" i="1"/>
  <c r="J73" i="1"/>
  <c r="J71" i="1"/>
  <c r="J70" i="1"/>
  <c r="J68" i="1"/>
  <c r="J67" i="1"/>
  <c r="J65" i="1"/>
  <c r="J64" i="1"/>
  <c r="J62" i="1"/>
  <c r="J61" i="1"/>
  <c r="J60" i="1"/>
  <c r="J31" i="1"/>
  <c r="J30" i="1"/>
  <c r="J29" i="1"/>
  <c r="J48" i="1"/>
  <c r="J49" i="1"/>
  <c r="J50" i="1"/>
  <c r="J47" i="1"/>
  <c r="J134" i="1" l="1"/>
  <c r="J223" i="1"/>
  <c r="J51" i="1"/>
  <c r="J32" i="1"/>
  <c r="F202" i="1"/>
  <c r="L202" i="1" s="1"/>
  <c r="K202" i="1"/>
  <c r="F199" i="1"/>
  <c r="L199" i="1" s="1"/>
  <c r="K199" i="1"/>
  <c r="F200" i="1"/>
  <c r="L200" i="1" s="1"/>
  <c r="K200" i="1"/>
  <c r="E94" i="1"/>
  <c r="F94" i="1" l="1"/>
  <c r="L94" i="1" s="1"/>
  <c r="K94" i="1"/>
  <c r="E133" i="1"/>
  <c r="E132" i="1"/>
  <c r="K132" i="1" s="1"/>
  <c r="E131" i="1"/>
  <c r="E129" i="1"/>
  <c r="K129" i="1" s="1"/>
  <c r="E128" i="1"/>
  <c r="K128" i="1" s="1"/>
  <c r="E126" i="1"/>
  <c r="K126" i="1" s="1"/>
  <c r="E125" i="1"/>
  <c r="E123" i="1"/>
  <c r="K123" i="1" s="1"/>
  <c r="E122" i="1"/>
  <c r="E121" i="1"/>
  <c r="E120" i="1"/>
  <c r="E118" i="1"/>
  <c r="E117" i="1"/>
  <c r="E116" i="1"/>
  <c r="E115" i="1"/>
  <c r="K115" i="1" s="1"/>
  <c r="E113" i="1"/>
  <c r="E112" i="1"/>
  <c r="E111" i="1"/>
  <c r="K111" i="1" s="1"/>
  <c r="E109" i="1"/>
  <c r="E108" i="1"/>
  <c r="E107" i="1"/>
  <c r="E149" i="1"/>
  <c r="K149" i="1" s="1"/>
  <c r="E148" i="1"/>
  <c r="K148" i="1" s="1"/>
  <c r="E222" i="1"/>
  <c r="K222" i="1" s="1"/>
  <c r="E221" i="1"/>
  <c r="K221" i="1" s="1"/>
  <c r="E219" i="1"/>
  <c r="K219" i="1" s="1"/>
  <c r="E218" i="1"/>
  <c r="K218" i="1" s="1"/>
  <c r="E216" i="1"/>
  <c r="K216" i="1" s="1"/>
  <c r="E215" i="1"/>
  <c r="K215" i="1" s="1"/>
  <c r="E214" i="1"/>
  <c r="K214" i="1" s="1"/>
  <c r="E213" i="1"/>
  <c r="K213" i="1" s="1"/>
  <c r="E211" i="1"/>
  <c r="K211" i="1" s="1"/>
  <c r="E210" i="1"/>
  <c r="K210" i="1" s="1"/>
  <c r="E209" i="1"/>
  <c r="K209" i="1" s="1"/>
  <c r="E207" i="1"/>
  <c r="K207" i="1" s="1"/>
  <c r="E206" i="1"/>
  <c r="K206" i="1" s="1"/>
  <c r="E205" i="1"/>
  <c r="K205" i="1" s="1"/>
  <c r="E203" i="1"/>
  <c r="K203" i="1" s="1"/>
  <c r="E188" i="1"/>
  <c r="K188" i="1" s="1"/>
  <c r="E187" i="1"/>
  <c r="K187" i="1" s="1"/>
  <c r="E185" i="1"/>
  <c r="K185" i="1" s="1"/>
  <c r="E184" i="1"/>
  <c r="E182" i="1"/>
  <c r="E181" i="1"/>
  <c r="E179" i="1"/>
  <c r="E178" i="1"/>
  <c r="E176" i="1"/>
  <c r="K176" i="1" s="1"/>
  <c r="E175" i="1"/>
  <c r="K175" i="1" s="1"/>
  <c r="E173" i="1"/>
  <c r="K173" i="1" s="1"/>
  <c r="E172" i="1"/>
  <c r="E171" i="1"/>
  <c r="E169" i="1"/>
  <c r="E168" i="1"/>
  <c r="K168" i="1" s="1"/>
  <c r="E167" i="1"/>
  <c r="K167" i="1" s="1"/>
  <c r="E165" i="1"/>
  <c r="K165" i="1" s="1"/>
  <c r="E164" i="1"/>
  <c r="E163" i="1"/>
  <c r="K163" i="1" s="1"/>
  <c r="E161" i="1"/>
  <c r="E160" i="1"/>
  <c r="E158" i="1"/>
  <c r="E157" i="1"/>
  <c r="E105" i="1"/>
  <c r="E95" i="1"/>
  <c r="E93" i="1"/>
  <c r="K93" i="1" s="1"/>
  <c r="E91" i="1"/>
  <c r="K91" i="1" s="1"/>
  <c r="E90" i="1"/>
  <c r="K90" i="1" s="1"/>
  <c r="E88" i="1"/>
  <c r="E87" i="1"/>
  <c r="E81" i="1"/>
  <c r="K81" i="1" s="1"/>
  <c r="E77" i="1"/>
  <c r="E78" i="1"/>
  <c r="E73" i="1"/>
  <c r="E74" i="1"/>
  <c r="E71" i="1"/>
  <c r="E70" i="1"/>
  <c r="K70" i="1" s="1"/>
  <c r="K223" i="1" l="1"/>
  <c r="F105" i="1"/>
  <c r="L105" i="1" s="1"/>
  <c r="K105" i="1"/>
  <c r="F157" i="1"/>
  <c r="L157" i="1" s="1"/>
  <c r="K157" i="1"/>
  <c r="F158" i="1"/>
  <c r="L158" i="1" s="1"/>
  <c r="K158" i="1"/>
  <c r="F160" i="1"/>
  <c r="L160" i="1" s="1"/>
  <c r="K160" i="1"/>
  <c r="F161" i="1"/>
  <c r="L161" i="1" s="1"/>
  <c r="K161" i="1"/>
  <c r="F164" i="1"/>
  <c r="L164" i="1" s="1"/>
  <c r="K164" i="1"/>
  <c r="F169" i="1"/>
  <c r="L169" i="1" s="1"/>
  <c r="K169" i="1"/>
  <c r="F171" i="1"/>
  <c r="L171" i="1" s="1"/>
  <c r="K171" i="1"/>
  <c r="F172" i="1"/>
  <c r="L172" i="1" s="1"/>
  <c r="K172" i="1"/>
  <c r="F178" i="1"/>
  <c r="L178" i="1" s="1"/>
  <c r="K178" i="1"/>
  <c r="F179" i="1"/>
  <c r="L179" i="1" s="1"/>
  <c r="K179" i="1"/>
  <c r="F181" i="1"/>
  <c r="L181" i="1" s="1"/>
  <c r="K181" i="1"/>
  <c r="F182" i="1"/>
  <c r="L182" i="1" s="1"/>
  <c r="K182" i="1"/>
  <c r="F184" i="1"/>
  <c r="L184" i="1" s="1"/>
  <c r="K184" i="1"/>
  <c r="F107" i="1"/>
  <c r="L107" i="1" s="1"/>
  <c r="K107" i="1"/>
  <c r="F108" i="1"/>
  <c r="L108" i="1" s="1"/>
  <c r="K108" i="1"/>
  <c r="F109" i="1"/>
  <c r="L109" i="1" s="1"/>
  <c r="K109" i="1"/>
  <c r="F112" i="1"/>
  <c r="L112" i="1" s="1"/>
  <c r="K112" i="1"/>
  <c r="F113" i="1"/>
  <c r="L113" i="1" s="1"/>
  <c r="K113" i="1"/>
  <c r="F116" i="1"/>
  <c r="L116" i="1" s="1"/>
  <c r="K116" i="1"/>
  <c r="F117" i="1"/>
  <c r="L117" i="1" s="1"/>
  <c r="K117" i="1"/>
  <c r="F118" i="1"/>
  <c r="L118" i="1" s="1"/>
  <c r="K118" i="1"/>
  <c r="F120" i="1"/>
  <c r="L120" i="1" s="1"/>
  <c r="K120" i="1"/>
  <c r="F121" i="1"/>
  <c r="L121" i="1" s="1"/>
  <c r="K121" i="1"/>
  <c r="F122" i="1"/>
  <c r="L122" i="1" s="1"/>
  <c r="K122" i="1"/>
  <c r="F125" i="1"/>
  <c r="L125" i="1" s="1"/>
  <c r="K125" i="1"/>
  <c r="F131" i="1"/>
  <c r="L131" i="1" s="1"/>
  <c r="K131" i="1"/>
  <c r="F133" i="1"/>
  <c r="L133" i="1" s="1"/>
  <c r="K133" i="1"/>
  <c r="F71" i="1"/>
  <c r="L71" i="1" s="1"/>
  <c r="K71" i="1"/>
  <c r="F74" i="1"/>
  <c r="L74" i="1" s="1"/>
  <c r="K74" i="1"/>
  <c r="F73" i="1"/>
  <c r="L73" i="1" s="1"/>
  <c r="K73" i="1"/>
  <c r="F78" i="1"/>
  <c r="L78" i="1" s="1"/>
  <c r="K78" i="1"/>
  <c r="F77" i="1"/>
  <c r="L77" i="1" s="1"/>
  <c r="K77" i="1"/>
  <c r="F87" i="1"/>
  <c r="L87" i="1" s="1"/>
  <c r="K87" i="1"/>
  <c r="F88" i="1"/>
  <c r="L88" i="1" s="1"/>
  <c r="K88" i="1"/>
  <c r="F95" i="1"/>
  <c r="L95" i="1" s="1"/>
  <c r="K95" i="1"/>
  <c r="F70" i="1"/>
  <c r="L70" i="1" s="1"/>
  <c r="F81" i="1"/>
  <c r="L81" i="1" s="1"/>
  <c r="F90" i="1"/>
  <c r="L90" i="1" s="1"/>
  <c r="F91" i="1"/>
  <c r="L91" i="1" s="1"/>
  <c r="F93" i="1"/>
  <c r="L93" i="1" s="1"/>
  <c r="F163" i="1"/>
  <c r="L163" i="1" s="1"/>
  <c r="F165" i="1"/>
  <c r="L165" i="1" s="1"/>
  <c r="F167" i="1"/>
  <c r="L167" i="1" s="1"/>
  <c r="F168" i="1"/>
  <c r="L168" i="1" s="1"/>
  <c r="F173" i="1"/>
  <c r="L173" i="1" s="1"/>
  <c r="F175" i="1"/>
  <c r="L175" i="1" s="1"/>
  <c r="F176" i="1"/>
  <c r="L176" i="1" s="1"/>
  <c r="F185" i="1"/>
  <c r="L185" i="1" s="1"/>
  <c r="F187" i="1"/>
  <c r="L187" i="1" s="1"/>
  <c r="F188" i="1"/>
  <c r="L188" i="1" s="1"/>
  <c r="F203" i="1"/>
  <c r="L203" i="1" s="1"/>
  <c r="F205" i="1"/>
  <c r="L205" i="1" s="1"/>
  <c r="F206" i="1"/>
  <c r="L206" i="1" s="1"/>
  <c r="F207" i="1"/>
  <c r="L207" i="1" s="1"/>
  <c r="F209" i="1"/>
  <c r="L209" i="1" s="1"/>
  <c r="F210" i="1"/>
  <c r="L210" i="1" s="1"/>
  <c r="F211" i="1"/>
  <c r="L211" i="1" s="1"/>
  <c r="F213" i="1"/>
  <c r="L213" i="1" s="1"/>
  <c r="F214" i="1"/>
  <c r="L214" i="1" s="1"/>
  <c r="F215" i="1"/>
  <c r="L215" i="1" s="1"/>
  <c r="F216" i="1"/>
  <c r="L216" i="1" s="1"/>
  <c r="F218" i="1"/>
  <c r="L218" i="1" s="1"/>
  <c r="F219" i="1"/>
  <c r="L219" i="1" s="1"/>
  <c r="F221" i="1"/>
  <c r="L221" i="1" s="1"/>
  <c r="F222" i="1"/>
  <c r="L222" i="1" s="1"/>
  <c r="F148" i="1"/>
  <c r="L148" i="1" s="1"/>
  <c r="F149" i="1"/>
  <c r="L149" i="1" s="1"/>
  <c r="F128" i="1"/>
  <c r="L128" i="1" s="1"/>
  <c r="F132" i="1"/>
  <c r="L132" i="1" s="1"/>
  <c r="F129" i="1"/>
  <c r="L129" i="1" s="1"/>
  <c r="F126" i="1"/>
  <c r="L126" i="1" s="1"/>
  <c r="F123" i="1"/>
  <c r="L123" i="1" s="1"/>
  <c r="F115" i="1"/>
  <c r="L115" i="1" s="1"/>
  <c r="F111" i="1"/>
  <c r="L111" i="1" s="1"/>
  <c r="E65" i="1"/>
  <c r="E64" i="1"/>
  <c r="E62" i="1"/>
  <c r="E61" i="1"/>
  <c r="K61" i="1" s="1"/>
  <c r="E60" i="1"/>
  <c r="E84" i="1"/>
  <c r="K84" i="1" s="1"/>
  <c r="E50" i="1"/>
  <c r="K50" i="1" s="1"/>
  <c r="E48" i="1"/>
  <c r="K48" i="1" s="1"/>
  <c r="L224" i="1" l="1"/>
  <c r="K224" i="1" s="1"/>
  <c r="L134" i="1"/>
  <c r="L223" i="1"/>
  <c r="K134" i="1"/>
  <c r="J224" i="1"/>
  <c r="J225" i="1" s="1"/>
  <c r="F84" i="1"/>
  <c r="L84" i="1" s="1"/>
  <c r="L135" i="1"/>
  <c r="K135" i="1" s="1"/>
  <c r="F60" i="1"/>
  <c r="L60" i="1" s="1"/>
  <c r="K60" i="1"/>
  <c r="F62" i="1"/>
  <c r="L62" i="1" s="1"/>
  <c r="K62" i="1"/>
  <c r="F64" i="1"/>
  <c r="L64" i="1" s="1"/>
  <c r="K64" i="1"/>
  <c r="F65" i="1"/>
  <c r="L65" i="1" s="1"/>
  <c r="K65" i="1"/>
  <c r="F61" i="1"/>
  <c r="L61" i="1" s="1"/>
  <c r="F50" i="1"/>
  <c r="L50" i="1" s="1"/>
  <c r="F48" i="1"/>
  <c r="L48" i="1" s="1"/>
  <c r="E80" i="1"/>
  <c r="E79" i="1"/>
  <c r="K79" i="1" s="1"/>
  <c r="E76" i="1"/>
  <c r="E63" i="1"/>
  <c r="E49" i="1"/>
  <c r="E47" i="1"/>
  <c r="E31" i="1"/>
  <c r="J135" i="1" l="1"/>
  <c r="J136" i="1" s="1"/>
  <c r="F31" i="1"/>
  <c r="L31" i="1" s="1"/>
  <c r="K31" i="1"/>
  <c r="F47" i="1"/>
  <c r="L47" i="1" s="1"/>
  <c r="K47" i="1"/>
  <c r="F49" i="1"/>
  <c r="L49" i="1" s="1"/>
  <c r="K49" i="1"/>
  <c r="F79" i="1"/>
  <c r="L79" i="1" s="1"/>
  <c r="J80" i="1"/>
  <c r="F80" i="1"/>
  <c r="J76" i="1"/>
  <c r="F76" i="1"/>
  <c r="J63" i="1"/>
  <c r="F63" i="1"/>
  <c r="E166" i="1"/>
  <c r="F166" i="1" s="1"/>
  <c r="E155" i="1"/>
  <c r="K155" i="1" s="1"/>
  <c r="E154" i="1"/>
  <c r="K154" i="1" s="1"/>
  <c r="E152" i="1"/>
  <c r="K152" i="1" s="1"/>
  <c r="E151" i="1"/>
  <c r="K151" i="1" s="1"/>
  <c r="K189" i="1" l="1"/>
  <c r="L51" i="1"/>
  <c r="K51" i="1"/>
  <c r="L52" i="1"/>
  <c r="K52" i="1" s="1"/>
  <c r="F152" i="1"/>
  <c r="L152" i="1" s="1"/>
  <c r="F155" i="1"/>
  <c r="L155" i="1" s="1"/>
  <c r="F154" i="1"/>
  <c r="L154" i="1" s="1"/>
  <c r="F151" i="1"/>
  <c r="L151" i="1" s="1"/>
  <c r="J166" i="1"/>
  <c r="L190" i="1" l="1"/>
  <c r="K190" i="1" s="1"/>
  <c r="L189" i="1"/>
  <c r="J52" i="1"/>
  <c r="J53" i="1" s="1"/>
  <c r="E86" i="1"/>
  <c r="F86" i="1" s="1"/>
  <c r="E85" i="1"/>
  <c r="K85" i="1" s="1"/>
  <c r="F85" i="1" l="1"/>
  <c r="L85" i="1" s="1"/>
  <c r="E83" i="1"/>
  <c r="J83" i="1" s="1"/>
  <c r="J96" i="1" s="1"/>
  <c r="E82" i="1"/>
  <c r="K82" i="1" s="1"/>
  <c r="E75" i="1"/>
  <c r="K75" i="1" s="1"/>
  <c r="E67" i="1"/>
  <c r="K67" i="1" s="1"/>
  <c r="E68" i="1"/>
  <c r="K68" i="1" s="1"/>
  <c r="I17" i="1"/>
  <c r="K96" i="1" l="1"/>
  <c r="F75" i="1"/>
  <c r="L75" i="1" s="1"/>
  <c r="F68" i="1"/>
  <c r="L68" i="1" s="1"/>
  <c r="F67" i="1"/>
  <c r="L67" i="1" s="1"/>
  <c r="F83" i="1"/>
  <c r="F82" i="1"/>
  <c r="L82" i="1" s="1"/>
  <c r="I20" i="1"/>
  <c r="I19" i="1"/>
  <c r="I21" i="1" l="1"/>
  <c r="L96" i="1"/>
  <c r="L97" i="1"/>
  <c r="K97" i="1" s="1"/>
  <c r="J97" i="1" s="1"/>
  <c r="J98" i="1" s="1"/>
  <c r="E40" i="1"/>
  <c r="J40" i="1" s="1"/>
  <c r="J41" i="1" s="1"/>
  <c r="E30" i="1"/>
  <c r="K30" i="1" s="1"/>
  <c r="E29" i="1"/>
  <c r="K29" i="1" s="1"/>
  <c r="E197" i="1"/>
  <c r="J197" i="1" s="1"/>
  <c r="E186" i="1"/>
  <c r="J186" i="1" s="1"/>
  <c r="J189" i="1" l="1"/>
  <c r="J190" i="1"/>
  <c r="J191" i="1" s="1"/>
  <c r="K32" i="1"/>
  <c r="F29" i="1"/>
  <c r="L29" i="1" s="1"/>
  <c r="F30" i="1"/>
  <c r="L30" i="1" s="1"/>
  <c r="L32" i="1" l="1"/>
  <c r="L33" i="1"/>
  <c r="K33" i="1" s="1"/>
  <c r="J33" i="1" s="1"/>
  <c r="J34" i="1" s="1"/>
  <c r="J227" i="1" l="1"/>
</calcChain>
</file>

<file path=xl/sharedStrings.xml><?xml version="1.0" encoding="utf-8"?>
<sst xmlns="http://schemas.openxmlformats.org/spreadsheetml/2006/main" count="356" uniqueCount="199">
  <si>
    <t>Departamento de</t>
  </si>
  <si>
    <t>M a t e m á t i c a s</t>
  </si>
  <si>
    <t>Facultad Interdisciplinaria de Ciencias Exactas y Naturales</t>
  </si>
  <si>
    <t>Universidad de Sonora. Campus Hermosillo</t>
  </si>
  <si>
    <t xml:space="preserve">CRITERIOS DE EVALUACIÓN CURRICULAR </t>
  </si>
  <si>
    <t>PARA EL INGRESO DE PERSONAL ACADÉMICO DE ASIGNATURA</t>
  </si>
  <si>
    <t>Área de trabajo o asignatura:</t>
  </si>
  <si>
    <t>Nombre del Concursante:</t>
  </si>
  <si>
    <t>GRADO ACADÉMICO (max. 200 puntos)</t>
  </si>
  <si>
    <t>Puntaje Unitario</t>
  </si>
  <si>
    <t>Unidades</t>
  </si>
  <si>
    <t>PuntajeTotal</t>
  </si>
  <si>
    <t xml:space="preserve">En matemáticas </t>
  </si>
  <si>
    <t>En área afín</t>
  </si>
  <si>
    <t>A</t>
  </si>
  <si>
    <t>B</t>
  </si>
  <si>
    <t xml:space="preserve">Licenciatura </t>
  </si>
  <si>
    <t>Especialización (como posgrado)</t>
  </si>
  <si>
    <t>Maestría</t>
  </si>
  <si>
    <t>Doctorado</t>
  </si>
  <si>
    <t>SUBTOTAL</t>
  </si>
  <si>
    <t>EXPERIENCIA ACADÉMICA Y PROFESIONAL (max. 150 puntos)</t>
  </si>
  <si>
    <t>Puntaje Total</t>
  </si>
  <si>
    <t>En el área de Concurso</t>
  </si>
  <si>
    <t xml:space="preserve">Sólo en otras áreas de matemáticas </t>
  </si>
  <si>
    <t>Sólo en otras  áreas afines</t>
  </si>
  <si>
    <t>C</t>
  </si>
  <si>
    <t>Semestre de docencia, investigación o extensión</t>
  </si>
  <si>
    <t xml:space="preserve">En instituciones de nivel medio superior </t>
  </si>
  <si>
    <t xml:space="preserve">En instituciones de nivel superior </t>
  </si>
  <si>
    <t>Seis meses de trabajo profesional</t>
  </si>
  <si>
    <t xml:space="preserve">Sumas Parciales </t>
  </si>
  <si>
    <t>Puntajes máximos por columna:  37.5 puntos para columna C, 75 puntos para la suma de B y C</t>
  </si>
  <si>
    <t>ANTIGÜEDAD ACADÉMICA EN LA UNIVERSIDAD DE SONORA (max. 50 puntos)</t>
  </si>
  <si>
    <t>En el Departamento de Matemáticas</t>
  </si>
  <si>
    <t>Sólo en otros Departamentos de la FICEN o la FI</t>
  </si>
  <si>
    <t>OTRAS ACTIVIDADES DE FORMACIÓN ACADÉMICA (max. 60 puntos)</t>
  </si>
  <si>
    <t xml:space="preserve">En otras áreas de matemáticas </t>
  </si>
  <si>
    <t>En otras áreas afínes</t>
  </si>
  <si>
    <t>Diplomado, curso o taller de actualización didáctica o disciplinaria recibido. (Puntos por hora)</t>
  </si>
  <si>
    <t>Diplomado, cursos y talleres recibidos dentro del Programa Institucional de Desarrollo de Competencias Docentes UNISON. (Puntos por hora)</t>
  </si>
  <si>
    <t>Cursos curriculares semestrales de nivel maestría (grado inconcluso)</t>
  </si>
  <si>
    <t>Cursos curriculares semestrales de nivel doctorado (grado inconcluso)</t>
  </si>
  <si>
    <t>Puntajes máximos por columna:  15 puntos para columna C, 30 puntos para la suma de B y C</t>
  </si>
  <si>
    <t>ACTIVIDADES GENERALES DE PRODUCTIVIDAD DOCENTE (max. 200 puntos)</t>
  </si>
  <si>
    <t>Diseño de Planes de Estudio en sus diversos grados y modalidades.</t>
  </si>
  <si>
    <t xml:space="preserve">Coordinador de la comisión responsable </t>
  </si>
  <si>
    <t xml:space="preserve">Miembro de la comisión responsable. </t>
  </si>
  <si>
    <t>Participante en actividades específicas.</t>
  </si>
  <si>
    <t xml:space="preserve">Proyecto de Docencia </t>
  </si>
  <si>
    <t>Responsable</t>
  </si>
  <si>
    <t>Colaborador</t>
  </si>
  <si>
    <t>Elaboración de manuales, notas o material didáctico para un curso curricular completo</t>
  </si>
  <si>
    <t>Elaboración de exámenes departamentales</t>
  </si>
  <si>
    <t xml:space="preserve">Autor o coautor de libro </t>
  </si>
  <si>
    <t>De circulación regional o local</t>
  </si>
  <si>
    <t>De circulación nacional</t>
  </si>
  <si>
    <t>De circulación internacional</t>
  </si>
  <si>
    <t xml:space="preserve">Autor o coautor de capítulo de libro </t>
  </si>
  <si>
    <t>Traducción avalada institucionalmente</t>
  </si>
  <si>
    <t>De capítulo de libro</t>
  </si>
  <si>
    <t>De libro</t>
  </si>
  <si>
    <t xml:space="preserve">Impartición de cursos de actualización disciplinar o didáctica </t>
  </si>
  <si>
    <t>Para profesionistas, técnicos externos o personal académico de nivel medio superior (puntos por hora)</t>
  </si>
  <si>
    <t>Para personal académico de nivel superior (puntos por hora)</t>
  </si>
  <si>
    <t xml:space="preserve">Diseño y elaboración cursos curriculares para la enseñanza en línea </t>
  </si>
  <si>
    <t>De manera sincrónica</t>
  </si>
  <si>
    <t>De manera asincrónica</t>
  </si>
  <si>
    <t>Impartición de un curso diseñado para la enseñanza en línea</t>
  </si>
  <si>
    <t>Implementación de cursos curriculares</t>
  </si>
  <si>
    <t>En idioma inglés.</t>
  </si>
  <si>
    <t xml:space="preserve">Tipo COIL (Collaborative Online International Learning) </t>
  </si>
  <si>
    <t>Clase espejo</t>
  </si>
  <si>
    <t>Puntajes máximos por columna:  50 puntos para columna C, 100 puntos para la suma de B y C</t>
  </si>
  <si>
    <t>ACTIVIDADES GENERALES DE DIRECCIÓN Y ACOMPAÑAMIENTO A ESTUDIANTES (max. 150 puntos)</t>
  </si>
  <si>
    <t>Impartición de módulos de diplomado o cursos de titulación a estudiantes de nivel superior  (puntos por hora)</t>
  </si>
  <si>
    <t>Premio otorgado a estudiante por labor realizada bajo supervisión del docente</t>
  </si>
  <si>
    <t>Regional o local</t>
  </si>
  <si>
    <t>Nacional</t>
  </si>
  <si>
    <t>Internacional</t>
  </si>
  <si>
    <t>Dirección de Tesis o Tesina</t>
  </si>
  <si>
    <t>Licenciatura</t>
  </si>
  <si>
    <t>Asesoría de Tesis o Tesina</t>
  </si>
  <si>
    <t xml:space="preserve">Asesoría en otros trabajos académicos escritos para optar por el título de licenciatura </t>
  </si>
  <si>
    <t>Miembro del jurado de examen de grado</t>
  </si>
  <si>
    <t>Asesor de grupos de estudiantes en programas de extensión y vinculación.</t>
  </si>
  <si>
    <t xml:space="preserve">Preparación de estudiantes para competencias académicas </t>
  </si>
  <si>
    <t>Coordinador</t>
  </si>
  <si>
    <t>Asesor</t>
  </si>
  <si>
    <t>Preparación de alumnos para la presentación del EGEL</t>
  </si>
  <si>
    <t xml:space="preserve">Asesor de estudiantes para presentación de ponencias en evento académico </t>
  </si>
  <si>
    <t>ACTIVIDADES GENERALES DE INVESTIGACIÓN (max. 130 puntos)</t>
  </si>
  <si>
    <t>Distinción SNII Vigente</t>
  </si>
  <si>
    <t>Candidato</t>
  </si>
  <si>
    <t>Nivel 1</t>
  </si>
  <si>
    <t>Nivel 2</t>
  </si>
  <si>
    <t>Nivel 3</t>
  </si>
  <si>
    <t>Otras distinciones en  investigación</t>
  </si>
  <si>
    <t>A nivel nacional</t>
  </si>
  <si>
    <t>A nivel internacional</t>
  </si>
  <si>
    <t xml:space="preserve">Artículo publicado en revista de catálogo </t>
  </si>
  <si>
    <t xml:space="preserve">De circulación nacional </t>
  </si>
  <si>
    <t xml:space="preserve">De circulación internacional </t>
  </si>
  <si>
    <t>Artículo publicado en revista con arbitraje</t>
  </si>
  <si>
    <t xml:space="preserve">Participación como árbitro en publicaciones </t>
  </si>
  <si>
    <t>Participación como árbitro en ponencias</t>
  </si>
  <si>
    <t xml:space="preserve">En evento nacional </t>
  </si>
  <si>
    <t xml:space="preserve">En evento internacional </t>
  </si>
  <si>
    <t>Conferencia por invitación</t>
  </si>
  <si>
    <t>En evento regional o local</t>
  </si>
  <si>
    <t>En evento nacional</t>
  </si>
  <si>
    <t>En evento internacional</t>
  </si>
  <si>
    <t xml:space="preserve">Ponencia </t>
  </si>
  <si>
    <t>Cartel</t>
  </si>
  <si>
    <t>Proyecto de investigación financiado por instancias regionales o locales</t>
  </si>
  <si>
    <t>Proyecto de investigación financiado por instancias nacionales o internacionales</t>
  </si>
  <si>
    <t xml:space="preserve">Obtención de patentes </t>
  </si>
  <si>
    <t>Solicitud</t>
  </si>
  <si>
    <t>Obtención</t>
  </si>
  <si>
    <t>Elaboración de Software con aplicación en el área de desempeño del docente</t>
  </si>
  <si>
    <t xml:space="preserve">Estancias </t>
  </si>
  <si>
    <t>Como profesor o investigador asistente</t>
  </si>
  <si>
    <t xml:space="preserve">Como profesor o investigador invitado </t>
  </si>
  <si>
    <t>Puntajes máximos por columna:  32.5 puntos para columna C, 65 puntos para la suma de B y C</t>
  </si>
  <si>
    <t>ACTIVIDADES GENERALES DE GESTIÓN, EXTENSIÓN Y DIFUSIÓN (max. 60 puntos)</t>
  </si>
  <si>
    <t>En el Dpto. de Matemáticas</t>
  </si>
  <si>
    <t>En otros Dptos. de la Unison</t>
  </si>
  <si>
    <t>En otras instituciones</t>
  </si>
  <si>
    <t>Integrante de comité editorial de publicación</t>
  </si>
  <si>
    <t>De catálogo</t>
  </si>
  <si>
    <t>Circulación nacional</t>
  </si>
  <si>
    <t>Circulación internacional</t>
  </si>
  <si>
    <t xml:space="preserve">Con arbitraje (no incluida en catálogo) </t>
  </si>
  <si>
    <t>Participación en comisiones</t>
  </si>
  <si>
    <t>De evaluación o dictaminación de proyectos académicos</t>
  </si>
  <si>
    <t>Jurado para ingreso de personal académico</t>
  </si>
  <si>
    <t>Acreditación de programas académicos</t>
  </si>
  <si>
    <t>Organización de evento o congreso académico</t>
  </si>
  <si>
    <t>Colaboración en evento o congreso académico</t>
  </si>
  <si>
    <t xml:space="preserve">Organización de eventos académicos de difusión y extensión </t>
  </si>
  <si>
    <t>Producción de materiales para actividades de difusión</t>
  </si>
  <si>
    <t>Responsable de proyecto de colaboración o de prestación de servicios con el sector privado, público o social.</t>
  </si>
  <si>
    <t>PUNTUACIÓN TOTAL</t>
  </si>
  <si>
    <t>I.</t>
  </si>
  <si>
    <t>I.A.</t>
  </si>
  <si>
    <t>I.B</t>
  </si>
  <si>
    <t>I.C</t>
  </si>
  <si>
    <t>I.D</t>
  </si>
  <si>
    <t>II.</t>
  </si>
  <si>
    <t>II.A.</t>
  </si>
  <si>
    <t>II.B.</t>
  </si>
  <si>
    <t>III.</t>
  </si>
  <si>
    <t>IV.</t>
  </si>
  <si>
    <t>V.</t>
  </si>
  <si>
    <t>V.A.</t>
  </si>
  <si>
    <t>V.B.</t>
  </si>
  <si>
    <t>V.C.</t>
  </si>
  <si>
    <t>V.D.</t>
  </si>
  <si>
    <t>V.E.</t>
  </si>
  <si>
    <t>V.F.</t>
  </si>
  <si>
    <t>V.G.</t>
  </si>
  <si>
    <t>V.H.</t>
  </si>
  <si>
    <t>V.I.</t>
  </si>
  <si>
    <t>V.J.</t>
  </si>
  <si>
    <t>V.K.</t>
  </si>
  <si>
    <t>VI.</t>
  </si>
  <si>
    <t>VI.A.</t>
  </si>
  <si>
    <t>VI.B.</t>
  </si>
  <si>
    <t>VI.C.</t>
  </si>
  <si>
    <t>VI.D.</t>
  </si>
  <si>
    <t>VI.E.</t>
  </si>
  <si>
    <t>VI.F.</t>
  </si>
  <si>
    <t>VI.G.</t>
  </si>
  <si>
    <t>VI.H.</t>
  </si>
  <si>
    <t>VI.I.</t>
  </si>
  <si>
    <t>VI.J.</t>
  </si>
  <si>
    <t>VII.</t>
  </si>
  <si>
    <t>VII.A.</t>
  </si>
  <si>
    <t>VII.B.</t>
  </si>
  <si>
    <t>VII.C.</t>
  </si>
  <si>
    <t>VII.D.</t>
  </si>
  <si>
    <t>VII.E.</t>
  </si>
  <si>
    <t>VII.F.</t>
  </si>
  <si>
    <t>VII.G.</t>
  </si>
  <si>
    <t>VII.H.</t>
  </si>
  <si>
    <t>VII.I.</t>
  </si>
  <si>
    <t>VII.J.</t>
  </si>
  <si>
    <t>VII.K.</t>
  </si>
  <si>
    <t>VII.L.</t>
  </si>
  <si>
    <t>VII.M.</t>
  </si>
  <si>
    <t>VII.N.</t>
  </si>
  <si>
    <t>VIII.</t>
  </si>
  <si>
    <t>VIII.A.</t>
  </si>
  <si>
    <t>VIII.B.</t>
  </si>
  <si>
    <t>VIII.C.</t>
  </si>
  <si>
    <t>VIII.D.</t>
  </si>
  <si>
    <t>VIII.E.</t>
  </si>
  <si>
    <t>VIII.F.</t>
  </si>
  <si>
    <t>VIII.G.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</si>
</sst>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rgb="FF1F3864"/>
      <name val="Montserrat"/>
    </font>
    <font>
      <b/>
      <sz val="18"/>
      <color rgb="FF1F3864"/>
      <name val="Montserrat"/>
    </font>
    <font>
      <sz val="14"/>
      <color rgb="FF7F7F7F"/>
      <name val="Montserrat"/>
    </font>
    <font>
      <b/>
      <sz val="12"/>
      <color rgb="FF7F7F7F"/>
      <name val="Montserrat"/>
    </font>
    <font>
      <sz val="11"/>
      <color theme="1"/>
      <name val="Monserrat"/>
    </font>
    <font>
      <b/>
      <sz val="14"/>
      <color theme="1"/>
      <name val="Arial Narrow"/>
      <family val="2"/>
    </font>
    <font>
      <sz val="10"/>
      <color theme="1"/>
      <name val="Arial Narrow"/>
      <family val="2"/>
    </font>
    <font>
      <sz val="11"/>
      <color theme="1"/>
      <name val="Arial Narrow"/>
      <family val="2"/>
    </font>
    <font>
      <sz val="12"/>
      <color theme="1"/>
      <name val="Arial Narrow"/>
      <family val="2"/>
    </font>
    <font>
      <b/>
      <sz val="12"/>
      <color theme="1"/>
      <name val="Arial Narrow"/>
      <family val="2"/>
    </font>
    <font>
      <b/>
      <sz val="14"/>
      <color theme="1"/>
      <name val="Calibri"/>
      <family val="2"/>
      <scheme val="minor"/>
    </font>
    <font>
      <b/>
      <sz val="11"/>
      <color theme="1"/>
      <name val="Arial Narrow"/>
      <family val="2"/>
    </font>
    <font>
      <sz val="11"/>
      <color rgb="FF242424"/>
      <name val="Aptos Narrow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9" tint="0.79998168889431442"/>
        <bgColor indexed="65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3">
    <xf numFmtId="0" fontId="0" fillId="0" borderId="0"/>
    <xf numFmtId="0" fontId="2" fillId="4" borderId="0" applyNumberFormat="0" applyBorder="0" applyAlignment="0" applyProtection="0"/>
    <xf numFmtId="0" fontId="1" fillId="5" borderId="0" applyNumberFormat="0" applyBorder="0" applyAlignment="0" applyProtection="0"/>
  </cellStyleXfs>
  <cellXfs count="149">
    <xf numFmtId="0" fontId="0" fillId="0" borderId="0" xfId="0"/>
    <xf numFmtId="0" fontId="7" fillId="0" borderId="0" xfId="0" applyFont="1"/>
    <xf numFmtId="0" fontId="0" fillId="3" borderId="0" xfId="0" applyFill="1"/>
    <xf numFmtId="0" fontId="11" fillId="0" borderId="3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center" vertical="center" wrapText="1"/>
    </xf>
    <xf numFmtId="1" fontId="11" fillId="0" borderId="3" xfId="0" applyNumberFormat="1" applyFont="1" applyBorder="1" applyAlignment="1">
      <alignment horizontal="center" vertical="center" wrapText="1"/>
    </xf>
    <xf numFmtId="0" fontId="10" fillId="0" borderId="3" xfId="0" applyFont="1" applyBorder="1" applyAlignment="1">
      <alignment vertical="center" wrapText="1"/>
    </xf>
    <xf numFmtId="0" fontId="10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vertical="center" wrapText="1"/>
    </xf>
    <xf numFmtId="0" fontId="9" fillId="3" borderId="11" xfId="0" applyFont="1" applyFill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0" fillId="3" borderId="0" xfId="0" applyFill="1" applyAlignment="1">
      <alignment wrapText="1"/>
    </xf>
    <xf numFmtId="0" fontId="0" fillId="0" borderId="0" xfId="0" applyAlignment="1">
      <alignment wrapText="1"/>
    </xf>
    <xf numFmtId="0" fontId="12" fillId="0" borderId="3" xfId="0" applyFont="1" applyBorder="1" applyAlignment="1">
      <alignment horizontal="left" vertical="center" wrapText="1"/>
    </xf>
    <xf numFmtId="0" fontId="1" fillId="5" borderId="3" xfId="2" applyBorder="1" applyAlignment="1">
      <alignment horizontal="center" vertical="center" wrapText="1"/>
    </xf>
    <xf numFmtId="0" fontId="1" fillId="5" borderId="3" xfId="2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 vertical="center" wrapText="1"/>
    </xf>
    <xf numFmtId="0" fontId="9" fillId="3" borderId="12" xfId="0" applyFont="1" applyFill="1" applyBorder="1" applyAlignment="1">
      <alignment horizontal="center" vertical="center" wrapText="1"/>
    </xf>
    <xf numFmtId="0" fontId="10" fillId="3" borderId="14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1" fillId="5" borderId="10" xfId="2" applyBorder="1" applyAlignment="1">
      <alignment horizontal="center" vertical="center" wrapText="1"/>
    </xf>
    <xf numFmtId="0" fontId="1" fillId="5" borderId="16" xfId="2" applyBorder="1" applyAlignment="1">
      <alignment horizontal="center" vertical="center" wrapText="1"/>
    </xf>
    <xf numFmtId="0" fontId="1" fillId="5" borderId="17" xfId="2" applyBorder="1" applyAlignment="1">
      <alignment horizontal="center" vertical="center" wrapText="1"/>
    </xf>
    <xf numFmtId="0" fontId="9" fillId="3" borderId="11" xfId="0" applyFont="1" applyFill="1" applyBorder="1" applyAlignment="1">
      <alignment vertical="center" wrapText="1"/>
    </xf>
    <xf numFmtId="0" fontId="9" fillId="3" borderId="8" xfId="0" applyFont="1" applyFill="1" applyBorder="1" applyAlignment="1">
      <alignment vertical="center" wrapText="1"/>
    </xf>
    <xf numFmtId="0" fontId="14" fillId="0" borderId="10" xfId="0" applyFont="1" applyBorder="1" applyAlignment="1">
      <alignment vertical="center" wrapText="1"/>
    </xf>
    <xf numFmtId="0" fontId="1" fillId="5" borderId="10" xfId="2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vertical="center" wrapText="1"/>
    </xf>
    <xf numFmtId="0" fontId="1" fillId="5" borderId="11" xfId="2" applyBorder="1" applyAlignment="1">
      <alignment horizontal="center" vertical="center"/>
    </xf>
    <xf numFmtId="0" fontId="1" fillId="5" borderId="11" xfId="2" applyBorder="1" applyAlignment="1">
      <alignment horizontal="center" vertical="center" wrapText="1"/>
    </xf>
    <xf numFmtId="0" fontId="14" fillId="0" borderId="16" xfId="0" applyFont="1" applyBorder="1" applyAlignment="1">
      <alignment vertical="center" wrapText="1"/>
    </xf>
    <xf numFmtId="0" fontId="1" fillId="5" borderId="16" xfId="2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16" xfId="0" applyFont="1" applyBorder="1" applyAlignment="1">
      <alignment vertical="center" wrapText="1"/>
    </xf>
    <xf numFmtId="0" fontId="9" fillId="3" borderId="14" xfId="0" applyFont="1" applyFill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/>
    </xf>
    <xf numFmtId="0" fontId="10" fillId="0" borderId="10" xfId="0" applyFont="1" applyBorder="1" applyAlignment="1">
      <alignment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3" borderId="20" xfId="0" applyFont="1" applyFill="1" applyBorder="1" applyAlignment="1">
      <alignment horizontal="center" vertical="center" wrapText="1"/>
    </xf>
    <xf numFmtId="0" fontId="10" fillId="0" borderId="20" xfId="0" applyFont="1" applyBorder="1" applyAlignment="1">
      <alignment vertical="center" wrapText="1"/>
    </xf>
    <xf numFmtId="0" fontId="1" fillId="5" borderId="20" xfId="2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10" fillId="0" borderId="16" xfId="0" applyFont="1" applyBorder="1"/>
    <xf numFmtId="0" fontId="15" fillId="0" borderId="16" xfId="0" applyFont="1" applyBorder="1" applyAlignment="1">
      <alignment horizontal="left" indent="2"/>
    </xf>
    <xf numFmtId="0" fontId="15" fillId="0" borderId="20" xfId="0" applyFont="1" applyBorder="1" applyAlignment="1">
      <alignment horizontal="left" indent="2"/>
    </xf>
    <xf numFmtId="0" fontId="10" fillId="0" borderId="16" xfId="0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6" fillId="5" borderId="10" xfId="2" applyFont="1" applyBorder="1" applyAlignment="1">
      <alignment horizontal="center" vertical="center" wrapText="1"/>
    </xf>
    <xf numFmtId="0" fontId="16" fillId="5" borderId="3" xfId="2" applyFont="1" applyBorder="1" applyAlignment="1">
      <alignment horizontal="center" vertical="center" wrapText="1"/>
    </xf>
    <xf numFmtId="0" fontId="14" fillId="0" borderId="16" xfId="0" applyFont="1" applyBorder="1" applyAlignment="1">
      <alignment horizontal="left" vertical="center" wrapText="1"/>
    </xf>
    <xf numFmtId="0" fontId="12" fillId="2" borderId="16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 wrapText="1"/>
    </xf>
    <xf numFmtId="0" fontId="9" fillId="3" borderId="12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9" fillId="3" borderId="13" xfId="0" applyFont="1" applyFill="1" applyBorder="1" applyAlignment="1">
      <alignment horizontal="center" vertical="center" wrapText="1"/>
    </xf>
    <xf numFmtId="0" fontId="9" fillId="3" borderId="8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10" fillId="3" borderId="12" xfId="0" applyFont="1" applyFill="1" applyBorder="1" applyAlignment="1">
      <alignment horizontal="center" vertical="center" wrapText="1"/>
    </xf>
    <xf numFmtId="0" fontId="10" fillId="3" borderId="0" xfId="0" applyFont="1" applyFill="1" applyAlignment="1">
      <alignment horizontal="center" vertical="center" wrapText="1"/>
    </xf>
    <xf numFmtId="0" fontId="10" fillId="3" borderId="13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left" vertical="center" wrapText="1"/>
    </xf>
    <xf numFmtId="0" fontId="12" fillId="2" borderId="5" xfId="0" applyFont="1" applyFill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0" fontId="14" fillId="0" borderId="17" xfId="0" applyFont="1" applyBorder="1" applyAlignment="1">
      <alignment horizontal="left" vertical="center" wrapText="1"/>
    </xf>
    <xf numFmtId="0" fontId="1" fillId="5" borderId="16" xfId="2" applyBorder="1" applyAlignment="1">
      <alignment horizontal="center" vertical="center" wrapText="1"/>
    </xf>
    <xf numFmtId="0" fontId="14" fillId="0" borderId="16" xfId="0" applyFont="1" applyBorder="1" applyAlignment="1">
      <alignment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9" fillId="3" borderId="10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12" fillId="2" borderId="2" xfId="0" applyFont="1" applyFill="1" applyBorder="1" applyAlignment="1">
      <alignment horizontal="left" vertical="center" wrapText="1"/>
    </xf>
    <xf numFmtId="0" fontId="12" fillId="2" borderId="4" xfId="0" applyFont="1" applyFill="1" applyBorder="1" applyAlignment="1">
      <alignment horizontal="left" vertical="center" wrapText="1"/>
    </xf>
    <xf numFmtId="0" fontId="10" fillId="3" borderId="8" xfId="0" applyFont="1" applyFill="1" applyBorder="1" applyAlignment="1">
      <alignment horizontal="center" vertical="center" wrapText="1"/>
    </xf>
    <xf numFmtId="0" fontId="10" fillId="3" borderId="9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9" fillId="3" borderId="15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13" fillId="4" borderId="16" xfId="1" applyFont="1" applyBorder="1" applyAlignment="1">
      <alignment horizontal="left" vertical="center" wrapText="1"/>
    </xf>
    <xf numFmtId="0" fontId="10" fillId="3" borderId="11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1" fillId="5" borderId="3" xfId="2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3" fillId="4" borderId="3" xfId="1" applyFont="1" applyBorder="1" applyAlignment="1">
      <alignment horizontal="left" vertical="center" wrapText="1"/>
    </xf>
    <xf numFmtId="0" fontId="8" fillId="3" borderId="12" xfId="0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10" fillId="3" borderId="16" xfId="0" applyFont="1" applyFill="1" applyBorder="1" applyAlignment="1">
      <alignment horizontal="center" vertical="center" wrapText="1"/>
    </xf>
    <xf numFmtId="0" fontId="8" fillId="3" borderId="16" xfId="0" applyFont="1" applyFill="1" applyBorder="1" applyAlignment="1">
      <alignment horizontal="center" vertical="center" wrapText="1"/>
    </xf>
    <xf numFmtId="0" fontId="10" fillId="3" borderId="17" xfId="0" applyFont="1" applyFill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9" fillId="3" borderId="16" xfId="0" applyFont="1" applyFill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0" fillId="3" borderId="19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 wrapText="1"/>
    </xf>
    <xf numFmtId="0" fontId="14" fillId="0" borderId="2" xfId="0" applyFont="1" applyBorder="1" applyAlignment="1">
      <alignment horizontal="left" vertical="center" wrapText="1"/>
    </xf>
    <xf numFmtId="0" fontId="14" fillId="0" borderId="4" xfId="0" applyFont="1" applyBorder="1" applyAlignment="1">
      <alignment horizontal="left" vertical="center" wrapText="1"/>
    </xf>
    <xf numFmtId="0" fontId="10" fillId="3" borderId="18" xfId="0" applyFont="1" applyFill="1" applyBorder="1" applyAlignment="1">
      <alignment horizontal="center" vertical="center" wrapText="1"/>
    </xf>
    <xf numFmtId="0" fontId="1" fillId="5" borderId="17" xfId="2" applyBorder="1" applyAlignment="1">
      <alignment horizontal="center" vertical="center" wrapText="1"/>
    </xf>
    <xf numFmtId="0" fontId="13" fillId="4" borderId="20" xfId="1" applyFont="1" applyBorder="1" applyAlignment="1">
      <alignment horizontal="left" vertical="center" wrapText="1"/>
    </xf>
    <xf numFmtId="0" fontId="14" fillId="0" borderId="3" xfId="0" applyFont="1" applyBorder="1" applyAlignment="1">
      <alignment horizontal="left" vertical="center" wrapText="1"/>
    </xf>
    <xf numFmtId="0" fontId="10" fillId="3" borderId="20" xfId="0" applyFont="1" applyFill="1" applyBorder="1" applyAlignment="1">
      <alignment horizontal="center" vertical="center" wrapText="1"/>
    </xf>
    <xf numFmtId="0" fontId="1" fillId="5" borderId="16" xfId="2" applyBorder="1" applyAlignment="1">
      <alignment horizontal="center" vertical="center"/>
    </xf>
    <xf numFmtId="0" fontId="1" fillId="5" borderId="20" xfId="2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3" fillId="3" borderId="24" xfId="0" applyFont="1" applyFill="1" applyBorder="1" applyAlignment="1">
      <alignment horizontal="center" vertical="center"/>
    </xf>
    <xf numFmtId="0" fontId="13" fillId="3" borderId="25" xfId="0" applyFont="1" applyFill="1" applyBorder="1" applyAlignment="1">
      <alignment horizontal="center" vertical="center"/>
    </xf>
    <xf numFmtId="0" fontId="13" fillId="3" borderId="26" xfId="0" applyFont="1" applyFill="1" applyBorder="1" applyAlignment="1">
      <alignment horizontal="center" vertical="center"/>
    </xf>
    <xf numFmtId="0" fontId="8" fillId="3" borderId="16" xfId="0" applyFont="1" applyFill="1" applyBorder="1" applyAlignment="1">
      <alignment horizontal="left" vertical="center"/>
    </xf>
    <xf numFmtId="0" fontId="8" fillId="3" borderId="22" xfId="0" applyFont="1" applyFill="1" applyBorder="1" applyAlignment="1">
      <alignment horizontal="left" vertical="center"/>
    </xf>
    <xf numFmtId="0" fontId="10" fillId="0" borderId="16" xfId="0" applyFont="1" applyBorder="1" applyAlignment="1">
      <alignment vertical="center" wrapText="1"/>
    </xf>
    <xf numFmtId="0" fontId="10" fillId="0" borderId="23" xfId="0" applyFont="1" applyBorder="1" applyAlignment="1">
      <alignment vertical="center" wrapText="1"/>
    </xf>
    <xf numFmtId="0" fontId="10" fillId="0" borderId="21" xfId="0" applyFont="1" applyBorder="1" applyAlignment="1">
      <alignment vertical="center" wrapText="1"/>
    </xf>
    <xf numFmtId="0" fontId="14" fillId="0" borderId="12" xfId="0" applyFont="1" applyBorder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0" fontId="0" fillId="0" borderId="0" xfId="0" applyAlignment="1">
      <alignment vertical="center"/>
    </xf>
    <xf numFmtId="0" fontId="16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/>
    <xf numFmtId="0" fontId="6" fillId="0" borderId="0" xfId="0" applyFont="1" applyAlignment="1">
      <alignment vertical="top"/>
    </xf>
    <xf numFmtId="0" fontId="6" fillId="0" borderId="0" xfId="0" applyFont="1" applyAlignment="1">
      <alignment horizontal="center"/>
    </xf>
  </cellXfs>
  <cellStyles count="3">
    <cellStyle name="20% - Énfasis6" xfId="2" builtinId="50"/>
    <cellStyle name="60% - Énfasis3" xfId="1" builtinId="40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41341</xdr:colOff>
      <xdr:row>25</xdr:row>
      <xdr:rowOff>312056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958D97A-D247-48CE-AA79-62A13D1AE50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" b="44736"/>
        <a:stretch/>
      </xdr:blipFill>
      <xdr:spPr>
        <a:xfrm>
          <a:off x="0" y="0"/>
          <a:ext cx="984316" cy="65627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904C9B-C95B-4AFB-B084-AC93C8C357DC}">
  <sheetPr>
    <pageSetUpPr fitToPage="1"/>
  </sheetPr>
  <dimension ref="A1:L227"/>
  <sheetViews>
    <sheetView tabSelected="1" zoomScaleNormal="100" zoomScaleSheetLayoutView="100" zoomScalePageLayoutView="140" workbookViewId="0">
      <selection activeCell="N6" sqref="N6"/>
    </sheetView>
  </sheetViews>
  <sheetFormatPr baseColWidth="10" defaultColWidth="11.42578125" defaultRowHeight="15"/>
  <cols>
    <col min="1" max="1" width="13.140625" customWidth="1"/>
    <col min="2" max="2" width="6.28515625" style="140" customWidth="1"/>
    <col min="3" max="3" width="30.7109375" customWidth="1"/>
    <col min="4" max="4" width="6.42578125" customWidth="1"/>
    <col min="5" max="5" width="7.140625" customWidth="1"/>
    <col min="6" max="6" width="6.85546875" customWidth="1"/>
    <col min="7" max="7" width="9" customWidth="1"/>
    <col min="8" max="8" width="10" customWidth="1"/>
    <col min="9" max="9" width="9.42578125" customWidth="1"/>
    <col min="10" max="10" width="6.42578125" customWidth="1"/>
    <col min="11" max="11" width="7" customWidth="1"/>
    <col min="12" max="12" width="7.140625" customWidth="1"/>
  </cols>
  <sheetData>
    <row r="1" spans="1:12" ht="23.25">
      <c r="A1" s="2"/>
      <c r="B1" s="143" t="s">
        <v>0</v>
      </c>
      <c r="C1" s="143"/>
      <c r="D1" s="143"/>
      <c r="E1" s="143"/>
      <c r="F1" s="143"/>
      <c r="G1" s="143"/>
      <c r="H1" s="143"/>
      <c r="I1" s="143"/>
      <c r="J1" s="143"/>
      <c r="K1" s="143"/>
      <c r="L1" s="143"/>
    </row>
    <row r="2" spans="1:12" ht="23.25">
      <c r="A2" s="2"/>
      <c r="B2" s="144" t="s">
        <v>1</v>
      </c>
      <c r="C2" s="144"/>
      <c r="D2" s="144"/>
      <c r="E2" s="144"/>
      <c r="F2" s="144"/>
      <c r="G2" s="144"/>
      <c r="H2" s="144"/>
      <c r="I2" s="144"/>
      <c r="J2" s="144"/>
      <c r="K2" s="144"/>
      <c r="L2" s="144"/>
    </row>
    <row r="3" spans="1:12" ht="18">
      <c r="A3" s="2"/>
      <c r="B3" s="145" t="s">
        <v>2</v>
      </c>
      <c r="C3" s="145"/>
      <c r="D3" s="145"/>
      <c r="E3" s="145"/>
      <c r="F3" s="145"/>
      <c r="G3" s="145"/>
      <c r="H3" s="145"/>
      <c r="I3" s="145"/>
      <c r="J3" s="145"/>
      <c r="K3" s="145"/>
      <c r="L3" s="145"/>
    </row>
    <row r="4" spans="1:12" ht="18">
      <c r="A4" s="2"/>
      <c r="B4" s="146" t="s">
        <v>3</v>
      </c>
      <c r="C4" s="146"/>
      <c r="D4" s="146"/>
      <c r="E4" s="146"/>
      <c r="F4" s="146"/>
      <c r="G4" s="146"/>
      <c r="H4" s="146"/>
      <c r="I4" s="146"/>
      <c r="J4" s="146"/>
      <c r="K4" s="146"/>
      <c r="L4" s="146"/>
    </row>
    <row r="5" spans="1:12">
      <c r="A5" s="2"/>
      <c r="B5" s="139"/>
    </row>
    <row r="6" spans="1:12" ht="15.75">
      <c r="A6" s="2"/>
      <c r="B6" s="139"/>
      <c r="C6" s="148" t="s">
        <v>4</v>
      </c>
      <c r="D6" s="148"/>
      <c r="E6" s="148"/>
      <c r="F6" s="148"/>
      <c r="G6" s="148"/>
      <c r="H6" s="148"/>
      <c r="I6" s="148"/>
      <c r="J6" s="148"/>
      <c r="K6" s="148"/>
      <c r="L6" s="148"/>
    </row>
    <row r="7" spans="1:12" ht="15.75">
      <c r="A7" s="2"/>
      <c r="B7" s="139"/>
      <c r="C7" s="148" t="s">
        <v>5</v>
      </c>
      <c r="D7" s="148"/>
      <c r="E7" s="148"/>
      <c r="F7" s="148"/>
      <c r="G7" s="148"/>
      <c r="H7" s="148"/>
      <c r="I7" s="148"/>
      <c r="J7" s="148"/>
      <c r="K7" s="148"/>
      <c r="L7" s="148"/>
    </row>
    <row r="8" spans="1:12">
      <c r="A8" s="2"/>
      <c r="B8" s="139"/>
    </row>
    <row r="9" spans="1:12" ht="15.75">
      <c r="A9" s="2"/>
      <c r="B9" s="139"/>
      <c r="C9" s="147" t="s">
        <v>6</v>
      </c>
      <c r="D9" s="147"/>
      <c r="E9" s="147"/>
      <c r="F9" s="147"/>
      <c r="G9" s="147"/>
      <c r="H9" s="147"/>
      <c r="I9" s="147"/>
      <c r="J9" s="147"/>
      <c r="K9" s="147"/>
      <c r="L9" s="147"/>
    </row>
    <row r="10" spans="1:12">
      <c r="A10" s="2"/>
      <c r="B10" s="139"/>
    </row>
    <row r="11" spans="1:12" ht="15.75">
      <c r="A11" s="2"/>
      <c r="B11" s="139"/>
      <c r="C11" s="147" t="s">
        <v>7</v>
      </c>
      <c r="D11" s="147"/>
      <c r="E11" s="147"/>
      <c r="F11" s="147"/>
      <c r="G11" s="147"/>
      <c r="H11" s="147"/>
      <c r="I11" s="147"/>
      <c r="J11" s="147"/>
      <c r="K11" s="147"/>
      <c r="L11" s="147"/>
    </row>
    <row r="12" spans="1:12">
      <c r="A12" s="2"/>
      <c r="B12" s="139"/>
    </row>
    <row r="13" spans="1:12" ht="18.75" customHeight="1">
      <c r="A13" s="2"/>
      <c r="B13" s="141" t="s">
        <v>143</v>
      </c>
      <c r="C13" s="98" t="s">
        <v>8</v>
      </c>
      <c r="D13" s="98"/>
      <c r="E13" s="98"/>
      <c r="F13" s="98"/>
      <c r="G13" s="98"/>
      <c r="H13" s="98"/>
      <c r="I13" s="98"/>
      <c r="J13" s="98"/>
      <c r="K13" s="98"/>
      <c r="L13" s="98"/>
    </row>
    <row r="14" spans="1:12" ht="16.5" customHeight="1">
      <c r="A14" s="2"/>
      <c r="B14" s="141"/>
      <c r="C14" s="104"/>
      <c r="D14" s="105"/>
      <c r="E14" s="64" t="s">
        <v>9</v>
      </c>
      <c r="F14" s="66"/>
      <c r="G14" s="90" t="s">
        <v>10</v>
      </c>
      <c r="H14" s="91"/>
      <c r="I14" s="99" t="s">
        <v>11</v>
      </c>
      <c r="J14" s="99"/>
      <c r="K14" s="99"/>
      <c r="L14" s="99"/>
    </row>
    <row r="15" spans="1:12" ht="32.25" customHeight="1">
      <c r="A15" s="2"/>
      <c r="B15" s="141"/>
      <c r="C15" s="104"/>
      <c r="D15" s="105"/>
      <c r="E15" s="67"/>
      <c r="F15" s="69"/>
      <c r="G15" s="9" t="s">
        <v>12</v>
      </c>
      <c r="H15" s="9" t="s">
        <v>13</v>
      </c>
      <c r="I15" s="100"/>
      <c r="J15" s="100"/>
      <c r="K15" s="100"/>
      <c r="L15" s="100"/>
    </row>
    <row r="16" spans="1:12" ht="18.75">
      <c r="A16" s="2"/>
      <c r="B16" s="141"/>
      <c r="C16" s="106"/>
      <c r="D16" s="107"/>
      <c r="E16" s="9" t="s">
        <v>14</v>
      </c>
      <c r="F16" s="9" t="s">
        <v>15</v>
      </c>
      <c r="G16" s="9" t="s">
        <v>14</v>
      </c>
      <c r="H16" s="9" t="s">
        <v>15</v>
      </c>
      <c r="I16" s="100"/>
      <c r="J16" s="100"/>
      <c r="K16" s="100"/>
      <c r="L16" s="100"/>
    </row>
    <row r="17" spans="1:12" ht="18.75">
      <c r="A17" s="2"/>
      <c r="B17" s="141" t="s">
        <v>144</v>
      </c>
      <c r="C17" s="108" t="s">
        <v>16</v>
      </c>
      <c r="D17" s="109"/>
      <c r="E17" s="19">
        <v>30</v>
      </c>
      <c r="F17" s="19">
        <v>0</v>
      </c>
      <c r="G17" s="5"/>
      <c r="H17" s="5">
        <v>1</v>
      </c>
      <c r="I17" s="101">
        <f>MAX(G17*E17,H17*F17)</f>
        <v>0</v>
      </c>
      <c r="J17" s="101"/>
      <c r="K17" s="101"/>
      <c r="L17" s="101"/>
    </row>
    <row r="18" spans="1:12" ht="18.75">
      <c r="A18" s="2"/>
      <c r="B18" s="141" t="s">
        <v>145</v>
      </c>
      <c r="C18" s="108" t="s">
        <v>17</v>
      </c>
      <c r="D18" s="109"/>
      <c r="E18" s="19">
        <v>45</v>
      </c>
      <c r="F18" s="19">
        <v>15</v>
      </c>
      <c r="G18" s="5"/>
      <c r="H18" s="5"/>
      <c r="I18" s="101">
        <f>MAX(G18*E18,H18*F18)</f>
        <v>0</v>
      </c>
      <c r="J18" s="101"/>
      <c r="K18" s="101"/>
      <c r="L18" s="101"/>
    </row>
    <row r="19" spans="1:12" ht="18.75">
      <c r="A19" s="2"/>
      <c r="B19" s="141" t="s">
        <v>146</v>
      </c>
      <c r="C19" s="108" t="s">
        <v>18</v>
      </c>
      <c r="D19" s="109"/>
      <c r="E19" s="19">
        <v>100</v>
      </c>
      <c r="F19" s="19">
        <v>35</v>
      </c>
      <c r="G19" s="5"/>
      <c r="H19" s="5"/>
      <c r="I19" s="101">
        <f>MAX(G19*E19,H19*F19)</f>
        <v>0</v>
      </c>
      <c r="J19" s="101"/>
      <c r="K19" s="101"/>
      <c r="L19" s="101"/>
    </row>
    <row r="20" spans="1:12" ht="18.75">
      <c r="A20" s="2"/>
      <c r="B20" s="141" t="s">
        <v>147</v>
      </c>
      <c r="C20" s="108" t="s">
        <v>19</v>
      </c>
      <c r="D20" s="109"/>
      <c r="E20" s="19">
        <v>200</v>
      </c>
      <c r="F20" s="19">
        <v>70</v>
      </c>
      <c r="G20" s="5"/>
      <c r="H20" s="5"/>
      <c r="I20" s="101">
        <f>MAX(G20*E20,H20*F20)</f>
        <v>0</v>
      </c>
      <c r="J20" s="101"/>
      <c r="K20" s="101"/>
      <c r="L20" s="101"/>
    </row>
    <row r="21" spans="1:12" ht="18.75">
      <c r="A21" s="2"/>
      <c r="B21" s="141"/>
      <c r="C21" s="87" t="s">
        <v>20</v>
      </c>
      <c r="D21" s="88"/>
      <c r="E21" s="88"/>
      <c r="F21" s="88"/>
      <c r="G21" s="88"/>
      <c r="H21" s="89"/>
      <c r="I21" s="102">
        <f>IF(OR(G17=1,H17=1), MAX(I17:J20),"No cumple requisito")</f>
        <v>0</v>
      </c>
      <c r="J21" s="102"/>
      <c r="K21" s="102"/>
      <c r="L21" s="102"/>
    </row>
    <row r="22" spans="1:12" ht="18.75">
      <c r="A22" s="2"/>
      <c r="B22" s="14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2" ht="18.75" customHeight="1">
      <c r="A23" s="2"/>
      <c r="B23" s="141" t="s">
        <v>148</v>
      </c>
      <c r="C23" s="103" t="s">
        <v>21</v>
      </c>
      <c r="D23" s="103"/>
      <c r="E23" s="103"/>
      <c r="F23" s="103"/>
      <c r="G23" s="103"/>
      <c r="H23" s="103"/>
      <c r="I23" s="103"/>
      <c r="J23" s="103"/>
      <c r="K23" s="103"/>
      <c r="L23" s="103"/>
    </row>
    <row r="24" spans="1:12" ht="16.5" customHeight="1">
      <c r="A24" s="2"/>
      <c r="B24" s="141"/>
      <c r="C24" s="81"/>
      <c r="D24" s="92" t="s">
        <v>9</v>
      </c>
      <c r="E24" s="93"/>
      <c r="F24" s="94"/>
      <c r="G24" s="95" t="s">
        <v>10</v>
      </c>
      <c r="H24" s="96"/>
      <c r="I24" s="97"/>
      <c r="J24" s="100" t="s">
        <v>22</v>
      </c>
      <c r="K24" s="100"/>
      <c r="L24" s="100"/>
    </row>
    <row r="25" spans="1:12" ht="18.75">
      <c r="A25" s="2"/>
      <c r="B25" s="141"/>
      <c r="C25" s="63"/>
      <c r="D25" s="64"/>
      <c r="E25" s="65"/>
      <c r="F25" s="66"/>
      <c r="G25" s="83" t="s">
        <v>23</v>
      </c>
      <c r="H25" s="85" t="s">
        <v>24</v>
      </c>
      <c r="I25" s="85" t="s">
        <v>25</v>
      </c>
      <c r="J25" s="100"/>
      <c r="K25" s="100"/>
      <c r="L25" s="100"/>
    </row>
    <row r="26" spans="1:12" ht="24.75" customHeight="1">
      <c r="A26" s="2"/>
      <c r="B26" s="141"/>
      <c r="C26" s="63"/>
      <c r="D26" s="67"/>
      <c r="E26" s="68"/>
      <c r="F26" s="69"/>
      <c r="G26" s="84"/>
      <c r="H26" s="86"/>
      <c r="I26" s="86"/>
      <c r="J26" s="21" t="s">
        <v>14</v>
      </c>
      <c r="K26" s="21" t="s">
        <v>15</v>
      </c>
      <c r="L26" s="21" t="s">
        <v>26</v>
      </c>
    </row>
    <row r="27" spans="1:12" ht="18.75">
      <c r="A27" s="2"/>
      <c r="B27" s="141"/>
      <c r="C27" s="82"/>
      <c r="D27" s="9" t="s">
        <v>14</v>
      </c>
      <c r="E27" s="9" t="s">
        <v>15</v>
      </c>
      <c r="F27" s="9" t="s">
        <v>26</v>
      </c>
      <c r="G27" s="9" t="s">
        <v>14</v>
      </c>
      <c r="H27" s="9" t="s">
        <v>15</v>
      </c>
      <c r="I27" s="9" t="s">
        <v>26</v>
      </c>
      <c r="J27" s="21" t="s">
        <v>14</v>
      </c>
      <c r="K27" s="21" t="s">
        <v>15</v>
      </c>
      <c r="L27" s="21" t="s">
        <v>26</v>
      </c>
    </row>
    <row r="28" spans="1:12" ht="16.5" customHeight="1">
      <c r="A28" s="2"/>
      <c r="B28" s="141" t="s">
        <v>149</v>
      </c>
      <c r="C28" s="124" t="s">
        <v>27</v>
      </c>
      <c r="D28" s="124"/>
      <c r="E28" s="124"/>
      <c r="F28" s="124"/>
      <c r="G28" s="124"/>
      <c r="H28" s="124"/>
      <c r="I28" s="124"/>
      <c r="J28" s="124"/>
      <c r="K28" s="124"/>
      <c r="L28" s="124"/>
    </row>
    <row r="29" spans="1:12" ht="31.5">
      <c r="A29" s="2"/>
      <c r="B29" s="141"/>
      <c r="C29" s="3" t="s">
        <v>28</v>
      </c>
      <c r="D29" s="19">
        <v>2.5</v>
      </c>
      <c r="E29" s="19">
        <f>D29/2</f>
        <v>1.25</v>
      </c>
      <c r="F29" s="19">
        <f t="shared" ref="F29:F31" si="0">E29/2</f>
        <v>0.625</v>
      </c>
      <c r="G29" s="4"/>
      <c r="H29" s="4"/>
      <c r="I29" s="4"/>
      <c r="J29" s="19">
        <f t="shared" ref="J29:L31" si="1">G29*D29</f>
        <v>0</v>
      </c>
      <c r="K29" s="19">
        <f t="shared" si="1"/>
        <v>0</v>
      </c>
      <c r="L29" s="19">
        <f t="shared" si="1"/>
        <v>0</v>
      </c>
    </row>
    <row r="30" spans="1:12" ht="18.75">
      <c r="A30" s="2"/>
      <c r="B30" s="141"/>
      <c r="C30" s="3" t="s">
        <v>29</v>
      </c>
      <c r="D30" s="19">
        <v>5</v>
      </c>
      <c r="E30" s="19">
        <f>D30/2</f>
        <v>2.5</v>
      </c>
      <c r="F30" s="19">
        <f t="shared" si="0"/>
        <v>1.25</v>
      </c>
      <c r="G30" s="4"/>
      <c r="H30" s="4"/>
      <c r="I30" s="4"/>
      <c r="J30" s="19">
        <f t="shared" si="1"/>
        <v>0</v>
      </c>
      <c r="K30" s="19">
        <f t="shared" si="1"/>
        <v>0</v>
      </c>
      <c r="L30" s="19">
        <f t="shared" si="1"/>
        <v>0</v>
      </c>
    </row>
    <row r="31" spans="1:12" ht="31.5">
      <c r="A31" s="2"/>
      <c r="B31" s="141" t="s">
        <v>150</v>
      </c>
      <c r="C31" s="18" t="s">
        <v>30</v>
      </c>
      <c r="D31" s="19">
        <v>2.5</v>
      </c>
      <c r="E31" s="19">
        <f>D31/2</f>
        <v>1.25</v>
      </c>
      <c r="F31" s="19">
        <f t="shared" si="0"/>
        <v>0.625</v>
      </c>
      <c r="G31" s="4"/>
      <c r="H31" s="4"/>
      <c r="I31" s="4"/>
      <c r="J31" s="19">
        <f t="shared" si="1"/>
        <v>0</v>
      </c>
      <c r="K31" s="19">
        <f t="shared" si="1"/>
        <v>0</v>
      </c>
      <c r="L31" s="19">
        <f t="shared" si="1"/>
        <v>0</v>
      </c>
    </row>
    <row r="32" spans="1:12" ht="18.75">
      <c r="A32" s="2"/>
      <c r="B32" s="141"/>
      <c r="C32" s="118" t="s">
        <v>31</v>
      </c>
      <c r="D32" s="119"/>
      <c r="E32" s="119"/>
      <c r="F32" s="119"/>
      <c r="G32" s="119"/>
      <c r="H32" s="119"/>
      <c r="I32" s="120"/>
      <c r="J32" s="59">
        <f t="shared" ref="J32:K32" si="2">SUM(J29:J31)</f>
        <v>0</v>
      </c>
      <c r="K32" s="59">
        <f t="shared" si="2"/>
        <v>0</v>
      </c>
      <c r="L32" s="59">
        <f>SUM(L29:L31)</f>
        <v>0</v>
      </c>
    </row>
    <row r="33" spans="1:12" ht="18.75">
      <c r="A33" s="2"/>
      <c r="B33" s="141"/>
      <c r="C33" s="75" t="s">
        <v>32</v>
      </c>
      <c r="D33" s="76"/>
      <c r="E33" s="76"/>
      <c r="F33" s="76"/>
      <c r="G33" s="76"/>
      <c r="H33" s="76"/>
      <c r="I33" s="77"/>
      <c r="J33" s="59">
        <f>MIN(150-K33-L33,SUM(J29:J31))</f>
        <v>0</v>
      </c>
      <c r="K33" s="59">
        <f>MIN(75-L33,SUM(K29:K31))</f>
        <v>0</v>
      </c>
      <c r="L33" s="59">
        <f>MIN(37.5,SUM(L29:L31))</f>
        <v>0</v>
      </c>
    </row>
    <row r="34" spans="1:12" ht="18.75">
      <c r="A34" s="2"/>
      <c r="B34" s="141"/>
      <c r="C34" s="87" t="s">
        <v>20</v>
      </c>
      <c r="D34" s="88"/>
      <c r="E34" s="88"/>
      <c r="F34" s="88"/>
      <c r="G34" s="88"/>
      <c r="H34" s="88"/>
      <c r="I34" s="88"/>
      <c r="J34" s="62">
        <f>SUM(J33:L33)</f>
        <v>0</v>
      </c>
      <c r="K34" s="62"/>
      <c r="L34" s="62"/>
    </row>
    <row r="35" spans="1:12" ht="24" customHeight="1">
      <c r="A35" s="2"/>
      <c r="B35" s="14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2" ht="18.75" customHeight="1">
      <c r="A36" s="2"/>
      <c r="B36" s="141" t="s">
        <v>151</v>
      </c>
      <c r="C36" s="98" t="s">
        <v>33</v>
      </c>
      <c r="D36" s="98"/>
      <c r="E36" s="98"/>
      <c r="F36" s="98"/>
      <c r="G36" s="98"/>
      <c r="H36" s="98"/>
      <c r="I36" s="98"/>
      <c r="J36" s="98"/>
      <c r="K36" s="98"/>
      <c r="L36" s="98"/>
    </row>
    <row r="37" spans="1:12" ht="16.5" customHeight="1">
      <c r="A37" s="2"/>
      <c r="B37" s="141"/>
      <c r="C37" s="63"/>
      <c r="D37" s="64" t="s">
        <v>9</v>
      </c>
      <c r="E37" s="65"/>
      <c r="F37" s="112" t="s">
        <v>10</v>
      </c>
      <c r="G37" s="112"/>
      <c r="H37" s="112"/>
      <c r="I37" s="112"/>
      <c r="J37" s="117" t="s">
        <v>22</v>
      </c>
      <c r="K37" s="112"/>
      <c r="L37" s="112"/>
    </row>
    <row r="38" spans="1:12" ht="35.25" customHeight="1">
      <c r="A38" s="2"/>
      <c r="B38" s="141"/>
      <c r="C38" s="63"/>
      <c r="D38" s="67"/>
      <c r="E38" s="68"/>
      <c r="F38" s="115" t="s">
        <v>34</v>
      </c>
      <c r="G38" s="115"/>
      <c r="H38" s="115" t="s">
        <v>35</v>
      </c>
      <c r="I38" s="115"/>
      <c r="J38" s="121"/>
      <c r="K38" s="110"/>
      <c r="L38" s="110"/>
    </row>
    <row r="39" spans="1:12" ht="16.5" customHeight="1">
      <c r="A39" s="2"/>
      <c r="B39" s="141"/>
      <c r="C39" s="82"/>
      <c r="D39" s="9" t="s">
        <v>14</v>
      </c>
      <c r="E39" s="26" t="s">
        <v>15</v>
      </c>
      <c r="F39" s="115" t="s">
        <v>14</v>
      </c>
      <c r="G39" s="115"/>
      <c r="H39" s="115" t="s">
        <v>15</v>
      </c>
      <c r="I39" s="115"/>
      <c r="J39" s="121"/>
      <c r="K39" s="110"/>
      <c r="L39" s="110"/>
    </row>
    <row r="40" spans="1:12" ht="31.5">
      <c r="A40" s="2"/>
      <c r="B40" s="141"/>
      <c r="C40" s="3" t="s">
        <v>27</v>
      </c>
      <c r="D40" s="19">
        <v>2</v>
      </c>
      <c r="E40" s="19">
        <f>D40/2</f>
        <v>1</v>
      </c>
      <c r="F40" s="113"/>
      <c r="G40" s="114"/>
      <c r="H40" s="113"/>
      <c r="I40" s="116"/>
      <c r="J40" s="122">
        <f>F40*D40+H40*E40</f>
        <v>0</v>
      </c>
      <c r="K40" s="122"/>
      <c r="L40" s="122"/>
    </row>
    <row r="41" spans="1:12" ht="18.75">
      <c r="A41" s="2"/>
      <c r="B41" s="141"/>
      <c r="C41" s="87" t="s">
        <v>20</v>
      </c>
      <c r="D41" s="88"/>
      <c r="E41" s="88"/>
      <c r="F41" s="88"/>
      <c r="G41" s="88"/>
      <c r="H41" s="88"/>
      <c r="I41" s="88"/>
      <c r="J41" s="62">
        <f>MIN(J40,50)</f>
        <v>0</v>
      </c>
      <c r="K41" s="62"/>
      <c r="L41" s="62"/>
    </row>
    <row r="42" spans="1:12" ht="18.75">
      <c r="A42" s="2"/>
      <c r="B42" s="14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2" ht="18.75" customHeight="1">
      <c r="A43" s="2"/>
      <c r="B43" s="141" t="s">
        <v>152</v>
      </c>
      <c r="C43" s="103" t="s">
        <v>36</v>
      </c>
      <c r="D43" s="103"/>
      <c r="E43" s="103"/>
      <c r="F43" s="103"/>
      <c r="G43" s="103"/>
      <c r="H43" s="103"/>
      <c r="I43" s="103"/>
      <c r="J43" s="103"/>
      <c r="K43" s="103"/>
      <c r="L43" s="103"/>
    </row>
    <row r="44" spans="1:12" ht="16.5" customHeight="1">
      <c r="A44" s="2"/>
      <c r="B44" s="141"/>
      <c r="C44" s="63"/>
      <c r="D44" s="64" t="s">
        <v>9</v>
      </c>
      <c r="E44" s="65"/>
      <c r="F44" s="66"/>
      <c r="G44" s="70" t="s">
        <v>10</v>
      </c>
      <c r="H44" s="71"/>
      <c r="I44" s="72"/>
      <c r="J44" s="100" t="s">
        <v>22</v>
      </c>
      <c r="K44" s="100"/>
      <c r="L44" s="100"/>
    </row>
    <row r="45" spans="1:12" ht="38.25">
      <c r="A45" s="2"/>
      <c r="B45" s="141"/>
      <c r="C45" s="63"/>
      <c r="D45" s="67"/>
      <c r="E45" s="68"/>
      <c r="F45" s="69"/>
      <c r="G45" s="10" t="s">
        <v>23</v>
      </c>
      <c r="H45" s="10" t="s">
        <v>37</v>
      </c>
      <c r="I45" s="10" t="s">
        <v>38</v>
      </c>
      <c r="J45" s="100"/>
      <c r="K45" s="100"/>
      <c r="L45" s="100"/>
    </row>
    <row r="46" spans="1:12" ht="18.75">
      <c r="A46" s="2"/>
      <c r="B46" s="141"/>
      <c r="C46" s="82"/>
      <c r="D46" s="9" t="s">
        <v>14</v>
      </c>
      <c r="E46" s="9" t="s">
        <v>15</v>
      </c>
      <c r="F46" s="9" t="s">
        <v>26</v>
      </c>
      <c r="G46" s="9" t="s">
        <v>14</v>
      </c>
      <c r="H46" s="9" t="s">
        <v>15</v>
      </c>
      <c r="I46" s="11" t="s">
        <v>26</v>
      </c>
      <c r="J46" s="21" t="s">
        <v>14</v>
      </c>
      <c r="K46" s="21" t="s">
        <v>15</v>
      </c>
      <c r="L46" s="21" t="s">
        <v>26</v>
      </c>
    </row>
    <row r="47" spans="1:12" ht="51.75" customHeight="1">
      <c r="A47" s="2"/>
      <c r="B47" s="141"/>
      <c r="C47" s="6" t="s">
        <v>39</v>
      </c>
      <c r="D47" s="19">
        <v>0.05</v>
      </c>
      <c r="E47" s="19">
        <f t="shared" ref="E47:F50" si="3">D47/2</f>
        <v>2.5000000000000001E-2</v>
      </c>
      <c r="F47" s="19">
        <f t="shared" si="3"/>
        <v>1.2500000000000001E-2</v>
      </c>
      <c r="G47" s="7"/>
      <c r="H47" s="7"/>
      <c r="I47" s="7"/>
      <c r="J47" s="19">
        <f>G47*D47</f>
        <v>0</v>
      </c>
      <c r="K47" s="19">
        <f>H47*E47</f>
        <v>0</v>
      </c>
      <c r="L47" s="19">
        <f>I47*F47</f>
        <v>0</v>
      </c>
    </row>
    <row r="48" spans="1:12" ht="66.75" customHeight="1">
      <c r="A48" s="2"/>
      <c r="B48" s="141"/>
      <c r="C48" s="6" t="s">
        <v>40</v>
      </c>
      <c r="D48" s="19">
        <v>0.04</v>
      </c>
      <c r="E48" s="19">
        <f t="shared" si="3"/>
        <v>0.02</v>
      </c>
      <c r="F48" s="19">
        <f t="shared" si="3"/>
        <v>0.01</v>
      </c>
      <c r="G48" s="7"/>
      <c r="H48" s="7"/>
      <c r="I48" s="7"/>
      <c r="J48" s="19">
        <f t="shared" ref="J48:J50" si="4">G48*D48</f>
        <v>0</v>
      </c>
      <c r="K48" s="19">
        <f t="shared" ref="K48:K50" si="5">H48*E48</f>
        <v>0</v>
      </c>
      <c r="L48" s="19">
        <f t="shared" ref="L48:L50" si="6">I48*F48</f>
        <v>0</v>
      </c>
    </row>
    <row r="49" spans="1:12" ht="37.5" customHeight="1">
      <c r="A49" s="2"/>
      <c r="B49" s="141"/>
      <c r="C49" s="6" t="s">
        <v>41</v>
      </c>
      <c r="D49" s="19">
        <v>2</v>
      </c>
      <c r="E49" s="19">
        <f t="shared" si="3"/>
        <v>1</v>
      </c>
      <c r="F49" s="19">
        <f t="shared" si="3"/>
        <v>0.5</v>
      </c>
      <c r="G49" s="7"/>
      <c r="H49" s="7"/>
      <c r="I49" s="7"/>
      <c r="J49" s="19">
        <f t="shared" si="4"/>
        <v>0</v>
      </c>
      <c r="K49" s="19">
        <f t="shared" si="5"/>
        <v>0</v>
      </c>
      <c r="L49" s="19">
        <f t="shared" si="6"/>
        <v>0</v>
      </c>
    </row>
    <row r="50" spans="1:12" ht="35.25" customHeight="1">
      <c r="A50" s="2"/>
      <c r="B50" s="141"/>
      <c r="C50" s="6" t="s">
        <v>42</v>
      </c>
      <c r="D50" s="19">
        <v>3</v>
      </c>
      <c r="E50" s="19">
        <f t="shared" si="3"/>
        <v>1.5</v>
      </c>
      <c r="F50" s="19">
        <f t="shared" si="3"/>
        <v>0.75</v>
      </c>
      <c r="G50" s="7"/>
      <c r="H50" s="7"/>
      <c r="I50" s="7"/>
      <c r="J50" s="19">
        <f t="shared" si="4"/>
        <v>0</v>
      </c>
      <c r="K50" s="19">
        <f t="shared" si="5"/>
        <v>0</v>
      </c>
      <c r="L50" s="19">
        <f t="shared" si="6"/>
        <v>0</v>
      </c>
    </row>
    <row r="51" spans="1:12" ht="28.5" customHeight="1">
      <c r="A51" s="2"/>
      <c r="B51" s="141"/>
      <c r="C51" s="118" t="s">
        <v>31</v>
      </c>
      <c r="D51" s="119"/>
      <c r="E51" s="119"/>
      <c r="F51" s="119"/>
      <c r="G51" s="119"/>
      <c r="H51" s="119"/>
      <c r="I51" s="120"/>
      <c r="J51" s="60">
        <f t="shared" ref="J51:K51" si="7">SUM(J47:J50)</f>
        <v>0</v>
      </c>
      <c r="K51" s="60">
        <f t="shared" si="7"/>
        <v>0</v>
      </c>
      <c r="L51" s="60">
        <f>SUM(L47:L50)</f>
        <v>0</v>
      </c>
    </row>
    <row r="52" spans="1:12" ht="28.5" customHeight="1">
      <c r="A52" s="2"/>
      <c r="B52" s="141"/>
      <c r="C52" s="75" t="s">
        <v>43</v>
      </c>
      <c r="D52" s="76"/>
      <c r="E52" s="76"/>
      <c r="F52" s="76"/>
      <c r="G52" s="76"/>
      <c r="H52" s="76"/>
      <c r="I52" s="77"/>
      <c r="J52" s="60">
        <f>MIN(60-K52-L52,SUM(J47:J50))</f>
        <v>0</v>
      </c>
      <c r="K52" s="60">
        <f>MIN(30-L52,SUM(K47:K50))</f>
        <v>0</v>
      </c>
      <c r="L52" s="60">
        <f>MIN(15,SUM(L47:L50))</f>
        <v>0</v>
      </c>
    </row>
    <row r="53" spans="1:12" ht="18.75">
      <c r="A53" s="2"/>
      <c r="B53" s="141"/>
      <c r="C53" s="87" t="s">
        <v>20</v>
      </c>
      <c r="D53" s="88"/>
      <c r="E53" s="88"/>
      <c r="F53" s="88"/>
      <c r="G53" s="88"/>
      <c r="H53" s="88"/>
      <c r="I53" s="89"/>
      <c r="J53" s="62">
        <f>SUM(J52:L52)</f>
        <v>0</v>
      </c>
      <c r="K53" s="62"/>
      <c r="L53" s="62"/>
    </row>
    <row r="54" spans="1:12" ht="18.75">
      <c r="A54" s="2"/>
      <c r="B54" s="14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2" ht="18.75" customHeight="1">
      <c r="A55" s="2"/>
      <c r="B55" s="141" t="s">
        <v>153</v>
      </c>
      <c r="C55" s="98" t="s">
        <v>44</v>
      </c>
      <c r="D55" s="98"/>
      <c r="E55" s="98"/>
      <c r="F55" s="98"/>
      <c r="G55" s="123"/>
      <c r="H55" s="123"/>
      <c r="I55" s="123"/>
      <c r="J55" s="98"/>
      <c r="K55" s="98"/>
      <c r="L55" s="98"/>
    </row>
    <row r="56" spans="1:12" ht="16.5" customHeight="1">
      <c r="A56" s="2"/>
      <c r="B56" s="141"/>
      <c r="C56" s="63"/>
      <c r="D56" s="64" t="s">
        <v>9</v>
      </c>
      <c r="E56" s="65"/>
      <c r="F56" s="65"/>
      <c r="G56" s="110" t="s">
        <v>10</v>
      </c>
      <c r="H56" s="110"/>
      <c r="I56" s="110"/>
      <c r="J56" s="117" t="s">
        <v>22</v>
      </c>
      <c r="K56" s="112"/>
      <c r="L56" s="112"/>
    </row>
    <row r="57" spans="1:12" ht="38.25">
      <c r="A57" s="2"/>
      <c r="B57" s="141"/>
      <c r="C57" s="63"/>
      <c r="D57" s="67"/>
      <c r="E57" s="68"/>
      <c r="F57" s="69"/>
      <c r="G57" s="30" t="s">
        <v>23</v>
      </c>
      <c r="H57" s="30" t="s">
        <v>37</v>
      </c>
      <c r="I57" s="31" t="s">
        <v>38</v>
      </c>
      <c r="J57" s="110"/>
      <c r="K57" s="110"/>
      <c r="L57" s="110"/>
    </row>
    <row r="58" spans="1:12" ht="18.75">
      <c r="A58" s="2"/>
      <c r="B58" s="141"/>
      <c r="C58" s="63"/>
      <c r="D58" s="23" t="s">
        <v>14</v>
      </c>
      <c r="E58" s="23" t="s">
        <v>15</v>
      </c>
      <c r="F58" s="23" t="s">
        <v>26</v>
      </c>
      <c r="G58" s="23" t="s">
        <v>14</v>
      </c>
      <c r="H58" s="23" t="s">
        <v>15</v>
      </c>
      <c r="I58" s="42" t="s">
        <v>26</v>
      </c>
      <c r="J58" s="25" t="s">
        <v>14</v>
      </c>
      <c r="K58" s="25" t="s">
        <v>15</v>
      </c>
      <c r="L58" s="25" t="s">
        <v>26</v>
      </c>
    </row>
    <row r="59" spans="1:12" s="17" customFormat="1" ht="16.5" customHeight="1">
      <c r="A59" s="2"/>
      <c r="B59" s="142" t="s">
        <v>154</v>
      </c>
      <c r="C59" s="61" t="s">
        <v>45</v>
      </c>
      <c r="D59" s="61"/>
      <c r="E59" s="61"/>
      <c r="F59" s="61"/>
      <c r="G59" s="61"/>
      <c r="H59" s="61"/>
      <c r="I59" s="61"/>
      <c r="J59" s="61"/>
      <c r="K59" s="61"/>
      <c r="L59" s="61"/>
    </row>
    <row r="60" spans="1:12" s="17" customFormat="1" ht="28.5" customHeight="1">
      <c r="A60" s="16"/>
      <c r="B60" s="142"/>
      <c r="C60" s="35" t="s">
        <v>46</v>
      </c>
      <c r="D60" s="37">
        <v>4</v>
      </c>
      <c r="E60" s="37">
        <f t="shared" ref="E60:E62" si="8">D60/2</f>
        <v>2</v>
      </c>
      <c r="F60" s="37">
        <f t="shared" ref="F60:F62" si="9">E60/2</f>
        <v>1</v>
      </c>
      <c r="G60" s="45"/>
      <c r="H60" s="45"/>
      <c r="I60" s="45"/>
      <c r="J60" s="37">
        <f>G60*D60</f>
        <v>0</v>
      </c>
      <c r="K60" s="37">
        <f>H60*E60</f>
        <v>0</v>
      </c>
      <c r="L60" s="37">
        <f>I60*F60</f>
        <v>0</v>
      </c>
    </row>
    <row r="61" spans="1:12" s="17" customFormat="1" ht="22.5" customHeight="1">
      <c r="A61" s="16"/>
      <c r="B61" s="142"/>
      <c r="C61" s="6" t="s">
        <v>47</v>
      </c>
      <c r="D61" s="19">
        <v>3</v>
      </c>
      <c r="E61" s="19">
        <f t="shared" si="8"/>
        <v>1.5</v>
      </c>
      <c r="F61" s="19">
        <f t="shared" si="9"/>
        <v>0.75</v>
      </c>
      <c r="G61" s="8"/>
      <c r="H61" s="8"/>
      <c r="I61" s="8"/>
      <c r="J61" s="19">
        <f t="shared" ref="J61:J62" si="10">G61*D61</f>
        <v>0</v>
      </c>
      <c r="K61" s="19">
        <f t="shared" ref="K61:K62" si="11">H61*E61</f>
        <v>0</v>
      </c>
      <c r="L61" s="19">
        <f t="shared" ref="L61:L62" si="12">I61*F61</f>
        <v>0</v>
      </c>
    </row>
    <row r="62" spans="1:12" s="17" customFormat="1" ht="33">
      <c r="A62" s="16"/>
      <c r="B62" s="142"/>
      <c r="C62" s="44" t="s">
        <v>48</v>
      </c>
      <c r="D62" s="27">
        <v>1</v>
      </c>
      <c r="E62" s="27">
        <f t="shared" si="8"/>
        <v>0.5</v>
      </c>
      <c r="F62" s="27">
        <f t="shared" si="9"/>
        <v>0.25</v>
      </c>
      <c r="G62" s="46"/>
      <c r="H62" s="46"/>
      <c r="I62" s="46"/>
      <c r="J62" s="27">
        <f t="shared" si="10"/>
        <v>0</v>
      </c>
      <c r="K62" s="27">
        <f t="shared" si="11"/>
        <v>0</v>
      </c>
      <c r="L62" s="27">
        <f t="shared" si="12"/>
        <v>0</v>
      </c>
    </row>
    <row r="63" spans="1:12" s="17" customFormat="1" ht="16.5" customHeight="1">
      <c r="A63" s="16"/>
      <c r="B63" s="142" t="s">
        <v>155</v>
      </c>
      <c r="C63" s="61" t="s">
        <v>49</v>
      </c>
      <c r="D63" s="61">
        <v>1</v>
      </c>
      <c r="E63" s="61">
        <f t="shared" ref="E63:E65" si="13">D63/2</f>
        <v>0.5</v>
      </c>
      <c r="F63" s="61">
        <f t="shared" ref="F63:F65" si="14">E63/2</f>
        <v>0.25</v>
      </c>
      <c r="G63" s="61"/>
      <c r="H63" s="61"/>
      <c r="I63" s="61"/>
      <c r="J63" s="61">
        <f t="shared" ref="J63" si="15">G63*D63+H63*E63</f>
        <v>0</v>
      </c>
      <c r="K63" s="61"/>
      <c r="L63" s="61"/>
    </row>
    <row r="64" spans="1:12" s="17" customFormat="1" ht="18.75">
      <c r="A64" s="16"/>
      <c r="B64" s="142"/>
      <c r="C64" s="35" t="s">
        <v>50</v>
      </c>
      <c r="D64" s="37">
        <v>2</v>
      </c>
      <c r="E64" s="37">
        <f t="shared" si="13"/>
        <v>1</v>
      </c>
      <c r="F64" s="37">
        <f t="shared" si="14"/>
        <v>0.5</v>
      </c>
      <c r="G64" s="45"/>
      <c r="H64" s="45"/>
      <c r="I64" s="45"/>
      <c r="J64" s="37">
        <f t="shared" ref="J64:J65" si="16">G64*D64</f>
        <v>0</v>
      </c>
      <c r="K64" s="37">
        <f t="shared" ref="K64:K65" si="17">H64*E64</f>
        <v>0</v>
      </c>
      <c r="L64" s="37">
        <f t="shared" ref="L64:L65" si="18">I64*F64</f>
        <v>0</v>
      </c>
    </row>
    <row r="65" spans="1:12" s="17" customFormat="1" ht="18.75">
      <c r="A65" s="16"/>
      <c r="B65" s="142"/>
      <c r="C65" s="44" t="s">
        <v>51</v>
      </c>
      <c r="D65" s="27">
        <v>1.5</v>
      </c>
      <c r="E65" s="27">
        <f t="shared" si="13"/>
        <v>0.75</v>
      </c>
      <c r="F65" s="27">
        <f t="shared" si="14"/>
        <v>0.375</v>
      </c>
      <c r="G65" s="46"/>
      <c r="H65" s="46"/>
      <c r="I65" s="46"/>
      <c r="J65" s="27">
        <f t="shared" si="16"/>
        <v>0</v>
      </c>
      <c r="K65" s="27">
        <f t="shared" si="17"/>
        <v>0</v>
      </c>
      <c r="L65" s="27">
        <f t="shared" si="18"/>
        <v>0</v>
      </c>
    </row>
    <row r="66" spans="1:12" s="17" customFormat="1" ht="16.5" customHeight="1">
      <c r="A66" s="16"/>
      <c r="B66" s="142" t="s">
        <v>156</v>
      </c>
      <c r="C66" s="61" t="s">
        <v>52</v>
      </c>
      <c r="D66" s="61"/>
      <c r="E66" s="61"/>
      <c r="F66" s="61"/>
      <c r="G66" s="61"/>
      <c r="H66" s="61"/>
      <c r="I66" s="61"/>
      <c r="J66" s="61"/>
      <c r="K66" s="61"/>
      <c r="L66" s="61"/>
    </row>
    <row r="67" spans="1:12" s="17" customFormat="1" ht="18.75">
      <c r="A67" s="16"/>
      <c r="B67" s="142"/>
      <c r="C67" s="35" t="s">
        <v>50</v>
      </c>
      <c r="D67" s="37">
        <v>1</v>
      </c>
      <c r="E67" s="37">
        <f t="shared" ref="E67:F67" si="19">D67/2</f>
        <v>0.5</v>
      </c>
      <c r="F67" s="37">
        <f t="shared" si="19"/>
        <v>0.25</v>
      </c>
      <c r="G67" s="45"/>
      <c r="H67" s="45"/>
      <c r="I67" s="45"/>
      <c r="J67" s="37">
        <f t="shared" ref="J67:J68" si="20">G67*D67</f>
        <v>0</v>
      </c>
      <c r="K67" s="37">
        <f t="shared" ref="K67:K68" si="21">H67*E67</f>
        <v>0</v>
      </c>
      <c r="L67" s="37">
        <f t="shared" ref="L67:L68" si="22">I67*F67</f>
        <v>0</v>
      </c>
    </row>
    <row r="68" spans="1:12" s="17" customFormat="1" ht="18.75">
      <c r="A68" s="16"/>
      <c r="B68" s="142"/>
      <c r="C68" s="44" t="s">
        <v>51</v>
      </c>
      <c r="D68" s="27">
        <v>0.5</v>
      </c>
      <c r="E68" s="27">
        <f t="shared" ref="E68:F68" si="23">D68/2</f>
        <v>0.25</v>
      </c>
      <c r="F68" s="27">
        <f t="shared" si="23"/>
        <v>0.125</v>
      </c>
      <c r="G68" s="46"/>
      <c r="H68" s="46"/>
      <c r="I68" s="46"/>
      <c r="J68" s="27">
        <f t="shared" si="20"/>
        <v>0</v>
      </c>
      <c r="K68" s="27">
        <f t="shared" si="21"/>
        <v>0</v>
      </c>
      <c r="L68" s="27">
        <f t="shared" si="22"/>
        <v>0</v>
      </c>
    </row>
    <row r="69" spans="1:12" s="17" customFormat="1" ht="16.5" customHeight="1">
      <c r="A69" s="16"/>
      <c r="B69" s="141" t="s">
        <v>157</v>
      </c>
      <c r="C69" s="61" t="s">
        <v>53</v>
      </c>
      <c r="D69" s="61"/>
      <c r="E69" s="61"/>
      <c r="F69" s="61"/>
      <c r="G69" s="61"/>
      <c r="H69" s="61"/>
      <c r="I69" s="61"/>
      <c r="J69" s="61"/>
      <c r="K69" s="61"/>
      <c r="L69" s="61"/>
    </row>
    <row r="70" spans="1:12" s="17" customFormat="1" ht="18.75">
      <c r="A70" s="2"/>
      <c r="B70" s="142"/>
      <c r="C70" s="35" t="s">
        <v>50</v>
      </c>
      <c r="D70" s="37">
        <v>2</v>
      </c>
      <c r="E70" s="37">
        <f t="shared" ref="E70:E71" si="24">D70/2</f>
        <v>1</v>
      </c>
      <c r="F70" s="37">
        <f t="shared" ref="F70:F71" si="25">E70/2</f>
        <v>0.5</v>
      </c>
      <c r="G70" s="45"/>
      <c r="H70" s="45"/>
      <c r="I70" s="45"/>
      <c r="J70" s="37">
        <f t="shared" ref="J70:J71" si="26">G70*D70</f>
        <v>0</v>
      </c>
      <c r="K70" s="37">
        <f t="shared" ref="K70:K71" si="27">H70*E70</f>
        <v>0</v>
      </c>
      <c r="L70" s="37">
        <f t="shared" ref="L70:L71" si="28">I70*F70</f>
        <v>0</v>
      </c>
    </row>
    <row r="71" spans="1:12" s="17" customFormat="1" ht="18.75">
      <c r="A71" s="16"/>
      <c r="B71" s="142"/>
      <c r="C71" s="44" t="s">
        <v>51</v>
      </c>
      <c r="D71" s="27">
        <v>1</v>
      </c>
      <c r="E71" s="27">
        <f t="shared" si="24"/>
        <v>0.5</v>
      </c>
      <c r="F71" s="27">
        <f t="shared" si="25"/>
        <v>0.25</v>
      </c>
      <c r="G71" s="46"/>
      <c r="H71" s="46"/>
      <c r="I71" s="46"/>
      <c r="J71" s="27">
        <f t="shared" si="26"/>
        <v>0</v>
      </c>
      <c r="K71" s="27">
        <f t="shared" si="27"/>
        <v>0</v>
      </c>
      <c r="L71" s="27">
        <f t="shared" si="28"/>
        <v>0</v>
      </c>
    </row>
    <row r="72" spans="1:12" s="17" customFormat="1" ht="16.5" customHeight="1">
      <c r="A72" s="16"/>
      <c r="B72" s="142" t="s">
        <v>158</v>
      </c>
      <c r="C72" s="80" t="s">
        <v>54</v>
      </c>
      <c r="D72" s="80"/>
      <c r="E72" s="80"/>
      <c r="F72" s="80"/>
      <c r="G72" s="80"/>
      <c r="H72" s="80"/>
      <c r="I72" s="80"/>
      <c r="J72" s="80"/>
      <c r="K72" s="80"/>
      <c r="L72" s="80"/>
    </row>
    <row r="73" spans="1:12" s="17" customFormat="1" ht="18.75">
      <c r="A73" s="16"/>
      <c r="B73" s="142"/>
      <c r="C73" s="35" t="s">
        <v>55</v>
      </c>
      <c r="D73" s="37">
        <v>7</v>
      </c>
      <c r="E73" s="37">
        <f t="shared" ref="E73:E74" si="29">D73/2</f>
        <v>3.5</v>
      </c>
      <c r="F73" s="37">
        <f t="shared" ref="F73:F74" si="30">E73/2</f>
        <v>1.75</v>
      </c>
      <c r="G73" s="45"/>
      <c r="H73" s="45"/>
      <c r="I73" s="45"/>
      <c r="J73" s="37">
        <f t="shared" ref="J73:J75" si="31">G73*D73</f>
        <v>0</v>
      </c>
      <c r="K73" s="37">
        <f t="shared" ref="K73:K75" si="32">H73*E73</f>
        <v>0</v>
      </c>
      <c r="L73" s="37">
        <f t="shared" ref="L73:L75" si="33">I73*F73</f>
        <v>0</v>
      </c>
    </row>
    <row r="74" spans="1:12" s="17" customFormat="1" ht="18.75">
      <c r="A74" s="16"/>
      <c r="B74" s="142"/>
      <c r="C74" s="6" t="s">
        <v>56</v>
      </c>
      <c r="D74" s="19">
        <v>15</v>
      </c>
      <c r="E74" s="19">
        <f t="shared" si="29"/>
        <v>7.5</v>
      </c>
      <c r="F74" s="19">
        <f t="shared" si="30"/>
        <v>3.75</v>
      </c>
      <c r="G74" s="8"/>
      <c r="H74" s="8"/>
      <c r="I74" s="8"/>
      <c r="J74" s="19">
        <f t="shared" si="31"/>
        <v>0</v>
      </c>
      <c r="K74" s="19">
        <f t="shared" si="32"/>
        <v>0</v>
      </c>
      <c r="L74" s="19">
        <f t="shared" si="33"/>
        <v>0</v>
      </c>
    </row>
    <row r="75" spans="1:12" ht="18.75">
      <c r="A75" s="16"/>
      <c r="B75" s="141"/>
      <c r="C75" s="44" t="s">
        <v>57</v>
      </c>
      <c r="D75" s="33">
        <v>20</v>
      </c>
      <c r="E75" s="27">
        <f t="shared" ref="E75:F75" si="34">D75/2</f>
        <v>10</v>
      </c>
      <c r="F75" s="27">
        <f t="shared" si="34"/>
        <v>5</v>
      </c>
      <c r="G75" s="34"/>
      <c r="H75" s="34"/>
      <c r="I75" s="34"/>
      <c r="J75" s="27">
        <f t="shared" si="31"/>
        <v>0</v>
      </c>
      <c r="K75" s="27">
        <f t="shared" si="32"/>
        <v>0</v>
      </c>
      <c r="L75" s="27">
        <f t="shared" si="33"/>
        <v>0</v>
      </c>
    </row>
    <row r="76" spans="1:12" ht="16.5" customHeight="1">
      <c r="A76" s="2"/>
      <c r="B76" s="142" t="s">
        <v>159</v>
      </c>
      <c r="C76" s="61" t="s">
        <v>58</v>
      </c>
      <c r="D76" s="61">
        <v>1</v>
      </c>
      <c r="E76" s="61">
        <f t="shared" ref="E76:E78" si="35">D76/2</f>
        <v>0.5</v>
      </c>
      <c r="F76" s="61">
        <f t="shared" ref="F76:F78" si="36">E76/2</f>
        <v>0.25</v>
      </c>
      <c r="G76" s="61"/>
      <c r="H76" s="61"/>
      <c r="I76" s="61"/>
      <c r="J76" s="61">
        <f t="shared" ref="J76" si="37">G76*D76+H76*E76</f>
        <v>0</v>
      </c>
      <c r="K76" s="61"/>
      <c r="L76" s="61"/>
    </row>
    <row r="77" spans="1:12" ht="18.75">
      <c r="A77" s="16"/>
      <c r="B77" s="142"/>
      <c r="C77" s="35" t="s">
        <v>55</v>
      </c>
      <c r="D77" s="37">
        <v>1</v>
      </c>
      <c r="E77" s="37">
        <f t="shared" si="35"/>
        <v>0.5</v>
      </c>
      <c r="F77" s="37">
        <f t="shared" si="36"/>
        <v>0.25</v>
      </c>
      <c r="G77" s="45"/>
      <c r="H77" s="45"/>
      <c r="I77" s="45"/>
      <c r="J77" s="37">
        <f t="shared" ref="J77:J79" si="38">G77*D77</f>
        <v>0</v>
      </c>
      <c r="K77" s="37">
        <f t="shared" ref="K77:K79" si="39">H77*E77</f>
        <v>0</v>
      </c>
      <c r="L77" s="37">
        <f t="shared" ref="L77:L79" si="40">I77*F77</f>
        <v>0</v>
      </c>
    </row>
    <row r="78" spans="1:12" ht="18.75">
      <c r="A78" s="16"/>
      <c r="B78" s="142"/>
      <c r="C78" s="6" t="s">
        <v>56</v>
      </c>
      <c r="D78" s="19">
        <v>2</v>
      </c>
      <c r="E78" s="19">
        <f t="shared" si="35"/>
        <v>1</v>
      </c>
      <c r="F78" s="19">
        <f t="shared" si="36"/>
        <v>0.5</v>
      </c>
      <c r="G78" s="8"/>
      <c r="H78" s="8"/>
      <c r="I78" s="8"/>
      <c r="J78" s="19">
        <f t="shared" si="38"/>
        <v>0</v>
      </c>
      <c r="K78" s="19">
        <f t="shared" si="39"/>
        <v>0</v>
      </c>
      <c r="L78" s="19">
        <f t="shared" si="40"/>
        <v>0</v>
      </c>
    </row>
    <row r="79" spans="1:12" ht="18.75">
      <c r="A79" s="16"/>
      <c r="B79" s="141"/>
      <c r="C79" s="44" t="s">
        <v>57</v>
      </c>
      <c r="D79" s="33">
        <v>4</v>
      </c>
      <c r="E79" s="27">
        <f t="shared" ref="E79:E81" si="41">D79/2</f>
        <v>2</v>
      </c>
      <c r="F79" s="27">
        <f t="shared" ref="F79:F81" si="42">E79/2</f>
        <v>1</v>
      </c>
      <c r="G79" s="34"/>
      <c r="H79" s="34"/>
      <c r="I79" s="34"/>
      <c r="J79" s="27">
        <f t="shared" si="38"/>
        <v>0</v>
      </c>
      <c r="K79" s="27">
        <f t="shared" si="39"/>
        <v>0</v>
      </c>
      <c r="L79" s="27">
        <f t="shared" si="40"/>
        <v>0</v>
      </c>
    </row>
    <row r="80" spans="1:12" ht="16.5" customHeight="1">
      <c r="A80" s="2"/>
      <c r="B80" s="142" t="s">
        <v>160</v>
      </c>
      <c r="C80" s="61" t="s">
        <v>59</v>
      </c>
      <c r="D80" s="61">
        <v>1</v>
      </c>
      <c r="E80" s="61">
        <f t="shared" si="41"/>
        <v>0.5</v>
      </c>
      <c r="F80" s="61">
        <f t="shared" si="42"/>
        <v>0.25</v>
      </c>
      <c r="G80" s="61"/>
      <c r="H80" s="61"/>
      <c r="I80" s="61"/>
      <c r="J80" s="61">
        <f t="shared" ref="J80" si="43">G80*D80+H80*E80</f>
        <v>0</v>
      </c>
      <c r="K80" s="61"/>
      <c r="L80" s="61"/>
    </row>
    <row r="81" spans="1:12" ht="18.75">
      <c r="A81" s="16"/>
      <c r="B81" s="142"/>
      <c r="C81" s="35" t="s">
        <v>60</v>
      </c>
      <c r="D81" s="37">
        <v>1</v>
      </c>
      <c r="E81" s="37">
        <f t="shared" si="41"/>
        <v>0.5</v>
      </c>
      <c r="F81" s="37">
        <f t="shared" si="42"/>
        <v>0.25</v>
      </c>
      <c r="G81" s="45"/>
      <c r="H81" s="45"/>
      <c r="I81" s="45"/>
      <c r="J81" s="37">
        <f t="shared" ref="J81:J82" si="44">G81*D81</f>
        <v>0</v>
      </c>
      <c r="K81" s="37">
        <f t="shared" ref="K81:K82" si="45">H81*E81</f>
        <v>0</v>
      </c>
      <c r="L81" s="37">
        <f t="shared" ref="L81:L82" si="46">I81*F81</f>
        <v>0</v>
      </c>
    </row>
    <row r="82" spans="1:12" ht="18.75">
      <c r="A82" s="16"/>
      <c r="B82" s="141"/>
      <c r="C82" s="44" t="s">
        <v>61</v>
      </c>
      <c r="D82" s="33">
        <v>3</v>
      </c>
      <c r="E82" s="27">
        <f t="shared" ref="E82:F82" si="47">D82/2</f>
        <v>1.5</v>
      </c>
      <c r="F82" s="27">
        <f t="shared" si="47"/>
        <v>0.75</v>
      </c>
      <c r="G82" s="34"/>
      <c r="H82" s="34"/>
      <c r="I82" s="34"/>
      <c r="J82" s="27">
        <f t="shared" si="44"/>
        <v>0</v>
      </c>
      <c r="K82" s="27">
        <f t="shared" si="45"/>
        <v>0</v>
      </c>
      <c r="L82" s="27">
        <f t="shared" si="46"/>
        <v>0</v>
      </c>
    </row>
    <row r="83" spans="1:12" ht="16.5" customHeight="1">
      <c r="A83" s="2"/>
      <c r="B83" s="142" t="s">
        <v>161</v>
      </c>
      <c r="C83" s="61" t="s">
        <v>62</v>
      </c>
      <c r="D83" s="61">
        <v>0.1</v>
      </c>
      <c r="E83" s="61">
        <f t="shared" ref="E83:F84" si="48">D83/2</f>
        <v>0.05</v>
      </c>
      <c r="F83" s="61">
        <f t="shared" si="48"/>
        <v>2.5000000000000001E-2</v>
      </c>
      <c r="G83" s="61"/>
      <c r="H83" s="61"/>
      <c r="I83" s="61"/>
      <c r="J83" s="61">
        <f t="shared" ref="J83" si="49">G83*D83+H83*E83</f>
        <v>0</v>
      </c>
      <c r="K83" s="61"/>
      <c r="L83" s="61"/>
    </row>
    <row r="84" spans="1:12" ht="52.5" customHeight="1">
      <c r="A84" s="16"/>
      <c r="B84" s="141"/>
      <c r="C84" s="35" t="s">
        <v>63</v>
      </c>
      <c r="D84" s="36">
        <v>0.1</v>
      </c>
      <c r="E84" s="37">
        <f t="shared" si="48"/>
        <v>0.05</v>
      </c>
      <c r="F84" s="37">
        <f t="shared" si="48"/>
        <v>2.5000000000000001E-2</v>
      </c>
      <c r="G84" s="43"/>
      <c r="H84" s="43"/>
      <c r="I84" s="43"/>
      <c r="J84" s="37">
        <f t="shared" ref="J84:J85" si="50">G84*D84</f>
        <v>0</v>
      </c>
      <c r="K84" s="37">
        <f t="shared" ref="K84:K85" si="51">H84*E84</f>
        <v>0</v>
      </c>
      <c r="L84" s="37">
        <f t="shared" ref="L84:L85" si="52">I84*F84</f>
        <v>0</v>
      </c>
    </row>
    <row r="85" spans="1:12" ht="33">
      <c r="A85" s="2"/>
      <c r="B85" s="141"/>
      <c r="C85" s="44" t="s">
        <v>64</v>
      </c>
      <c r="D85" s="33">
        <v>0.2</v>
      </c>
      <c r="E85" s="27">
        <f t="shared" ref="E85" si="53">D85/2</f>
        <v>0.1</v>
      </c>
      <c r="F85" s="27">
        <f t="shared" ref="F85" si="54">E85/2</f>
        <v>0.05</v>
      </c>
      <c r="G85" s="34"/>
      <c r="H85" s="34"/>
      <c r="I85" s="34"/>
      <c r="J85" s="27">
        <f t="shared" si="50"/>
        <v>0</v>
      </c>
      <c r="K85" s="27">
        <f t="shared" si="51"/>
        <v>0</v>
      </c>
      <c r="L85" s="27">
        <f t="shared" si="52"/>
        <v>0</v>
      </c>
    </row>
    <row r="86" spans="1:12" ht="16.5" customHeight="1">
      <c r="A86" s="2"/>
      <c r="B86" s="142" t="s">
        <v>162</v>
      </c>
      <c r="C86" s="61" t="s">
        <v>65</v>
      </c>
      <c r="D86" s="61">
        <v>0.5</v>
      </c>
      <c r="E86" s="61">
        <f t="shared" ref="E86:E88" si="55">D86/2</f>
        <v>0.25</v>
      </c>
      <c r="F86" s="61">
        <f t="shared" ref="F86:F88" si="56">E86/2</f>
        <v>0.125</v>
      </c>
      <c r="G86" s="61"/>
      <c r="H86" s="61"/>
      <c r="I86" s="61"/>
      <c r="J86" s="61"/>
      <c r="K86" s="61"/>
      <c r="L86" s="61"/>
    </row>
    <row r="87" spans="1:12" ht="18.75">
      <c r="A87" s="16"/>
      <c r="B87" s="141"/>
      <c r="C87" s="35" t="s">
        <v>66</v>
      </c>
      <c r="D87" s="37">
        <v>1</v>
      </c>
      <c r="E87" s="37">
        <f t="shared" si="55"/>
        <v>0.5</v>
      </c>
      <c r="F87" s="37">
        <f t="shared" si="56"/>
        <v>0.25</v>
      </c>
      <c r="G87" s="43"/>
      <c r="H87" s="43"/>
      <c r="I87" s="43"/>
      <c r="J87" s="37">
        <f t="shared" ref="J87:J88" si="57">G87*D87</f>
        <v>0</v>
      </c>
      <c r="K87" s="37">
        <f t="shared" ref="K87:K88" si="58">H87*E87</f>
        <v>0</v>
      </c>
      <c r="L87" s="37">
        <f t="shared" ref="L87:L88" si="59">I87*F87</f>
        <v>0</v>
      </c>
    </row>
    <row r="88" spans="1:12" ht="18.75">
      <c r="A88" s="2"/>
      <c r="B88" s="141"/>
      <c r="C88" s="44" t="s">
        <v>67</v>
      </c>
      <c r="D88" s="27">
        <v>2</v>
      </c>
      <c r="E88" s="27">
        <f t="shared" si="55"/>
        <v>1</v>
      </c>
      <c r="F88" s="27">
        <f t="shared" si="56"/>
        <v>0.5</v>
      </c>
      <c r="G88" s="34"/>
      <c r="H88" s="34"/>
      <c r="I88" s="34"/>
      <c r="J88" s="27">
        <f t="shared" si="57"/>
        <v>0</v>
      </c>
      <c r="K88" s="27">
        <f t="shared" si="58"/>
        <v>0</v>
      </c>
      <c r="L88" s="27">
        <f t="shared" si="59"/>
        <v>0</v>
      </c>
    </row>
    <row r="89" spans="1:12" ht="16.5" customHeight="1">
      <c r="A89" s="2"/>
      <c r="B89" s="142" t="s">
        <v>163</v>
      </c>
      <c r="C89" s="61" t="s">
        <v>68</v>
      </c>
      <c r="D89" s="61"/>
      <c r="E89" s="61"/>
      <c r="F89" s="61"/>
      <c r="G89" s="61"/>
      <c r="H89" s="61"/>
      <c r="I89" s="61"/>
      <c r="J89" s="61"/>
      <c r="K89" s="61"/>
      <c r="L89" s="61"/>
    </row>
    <row r="90" spans="1:12" ht="18.75">
      <c r="A90" s="16"/>
      <c r="B90" s="141"/>
      <c r="C90" s="35" t="s">
        <v>66</v>
      </c>
      <c r="D90" s="37">
        <v>0.5</v>
      </c>
      <c r="E90" s="37">
        <f t="shared" ref="E90:E91" si="60">D90/2</f>
        <v>0.25</v>
      </c>
      <c r="F90" s="37">
        <f t="shared" ref="F90:F91" si="61">E90/2</f>
        <v>0.125</v>
      </c>
      <c r="G90" s="43"/>
      <c r="H90" s="43"/>
      <c r="I90" s="43"/>
      <c r="J90" s="37">
        <f t="shared" ref="J90:J91" si="62">G90*D90</f>
        <v>0</v>
      </c>
      <c r="K90" s="37">
        <f t="shared" ref="K90:K91" si="63">H90*E90</f>
        <v>0</v>
      </c>
      <c r="L90" s="37">
        <f t="shared" ref="L90:L91" si="64">I90*F90</f>
        <v>0</v>
      </c>
    </row>
    <row r="91" spans="1:12" ht="18.75">
      <c r="A91" s="2"/>
      <c r="B91" s="141"/>
      <c r="C91" s="44" t="s">
        <v>67</v>
      </c>
      <c r="D91" s="27">
        <v>0.6</v>
      </c>
      <c r="E91" s="27">
        <f t="shared" si="60"/>
        <v>0.3</v>
      </c>
      <c r="F91" s="27">
        <f t="shared" si="61"/>
        <v>0.15</v>
      </c>
      <c r="G91" s="34"/>
      <c r="H91" s="34"/>
      <c r="I91" s="34"/>
      <c r="J91" s="27">
        <f t="shared" si="62"/>
        <v>0</v>
      </c>
      <c r="K91" s="27">
        <f t="shared" si="63"/>
        <v>0</v>
      </c>
      <c r="L91" s="27">
        <f t="shared" si="64"/>
        <v>0</v>
      </c>
    </row>
    <row r="92" spans="1:12" ht="16.5" customHeight="1">
      <c r="A92" s="2"/>
      <c r="B92" s="141" t="s">
        <v>164</v>
      </c>
      <c r="C92" s="61" t="s">
        <v>69</v>
      </c>
      <c r="D92" s="61"/>
      <c r="E92" s="61"/>
      <c r="F92" s="61"/>
      <c r="G92" s="61"/>
      <c r="H92" s="61"/>
      <c r="I92" s="61"/>
      <c r="J92" s="61"/>
      <c r="K92" s="61"/>
      <c r="L92" s="61"/>
    </row>
    <row r="93" spans="1:12" ht="18.75">
      <c r="A93" s="2"/>
      <c r="B93" s="141"/>
      <c r="C93" s="35" t="s">
        <v>70</v>
      </c>
      <c r="D93" s="37">
        <v>2</v>
      </c>
      <c r="E93" s="37">
        <f t="shared" ref="E93:E95" si="65">D93/2</f>
        <v>1</v>
      </c>
      <c r="F93" s="37">
        <f t="shared" ref="F93:F95" si="66">E93/2</f>
        <v>0.5</v>
      </c>
      <c r="G93" s="43"/>
      <c r="H93" s="43"/>
      <c r="I93" s="43"/>
      <c r="J93" s="37">
        <f t="shared" ref="J93:J95" si="67">G93*D93</f>
        <v>0</v>
      </c>
      <c r="K93" s="37">
        <f t="shared" ref="K93:K95" si="68">H93*E93</f>
        <v>0</v>
      </c>
      <c r="L93" s="37">
        <f t="shared" ref="L93:L95" si="69">I93*F93</f>
        <v>0</v>
      </c>
    </row>
    <row r="94" spans="1:12" ht="33">
      <c r="A94" s="2"/>
      <c r="B94" s="141"/>
      <c r="C94" s="6" t="s">
        <v>71</v>
      </c>
      <c r="D94" s="19">
        <v>2</v>
      </c>
      <c r="E94" s="19">
        <f t="shared" ref="E94" si="70">D94/2</f>
        <v>1</v>
      </c>
      <c r="F94" s="19">
        <f t="shared" ref="F94" si="71">E94/2</f>
        <v>0.5</v>
      </c>
      <c r="G94" s="7"/>
      <c r="H94" s="7"/>
      <c r="I94" s="7"/>
      <c r="J94" s="19">
        <f t="shared" si="67"/>
        <v>0</v>
      </c>
      <c r="K94" s="19">
        <f t="shared" si="68"/>
        <v>0</v>
      </c>
      <c r="L94" s="19">
        <f t="shared" si="69"/>
        <v>0</v>
      </c>
    </row>
    <row r="95" spans="1:12" ht="17.25" customHeight="1">
      <c r="A95" s="2"/>
      <c r="B95" s="141"/>
      <c r="C95" s="6" t="s">
        <v>72</v>
      </c>
      <c r="D95" s="19">
        <v>1</v>
      </c>
      <c r="E95" s="19">
        <f t="shared" si="65"/>
        <v>0.5</v>
      </c>
      <c r="F95" s="19">
        <f t="shared" si="66"/>
        <v>0.25</v>
      </c>
      <c r="G95" s="7"/>
      <c r="H95" s="7"/>
      <c r="I95" s="7"/>
      <c r="J95" s="19">
        <f t="shared" si="67"/>
        <v>0</v>
      </c>
      <c r="K95" s="19">
        <f t="shared" si="68"/>
        <v>0</v>
      </c>
      <c r="L95" s="19">
        <f t="shared" si="69"/>
        <v>0</v>
      </c>
    </row>
    <row r="96" spans="1:12" ht="17.25" customHeight="1">
      <c r="A96" s="2"/>
      <c r="B96" s="141"/>
      <c r="C96" s="118" t="s">
        <v>31</v>
      </c>
      <c r="D96" s="119"/>
      <c r="E96" s="119"/>
      <c r="F96" s="119"/>
      <c r="G96" s="119"/>
      <c r="H96" s="119"/>
      <c r="I96" s="120"/>
      <c r="J96" s="59">
        <f t="shared" ref="J96:K96" si="72">SUM(J60:J95)</f>
        <v>0</v>
      </c>
      <c r="K96" s="59">
        <f t="shared" si="72"/>
        <v>0</v>
      </c>
      <c r="L96" s="59">
        <f>SUM(L60:L95)</f>
        <v>0</v>
      </c>
    </row>
    <row r="97" spans="1:12" ht="17.25" customHeight="1">
      <c r="A97" s="2"/>
      <c r="B97" s="141"/>
      <c r="C97" s="75" t="s">
        <v>73</v>
      </c>
      <c r="D97" s="76"/>
      <c r="E97" s="76"/>
      <c r="F97" s="76"/>
      <c r="G97" s="76"/>
      <c r="H97" s="76"/>
      <c r="I97" s="77"/>
      <c r="J97" s="59">
        <f>MIN(200-K97-L97,SUM(J60:J95))</f>
        <v>0</v>
      </c>
      <c r="K97" s="59">
        <f>MIN(100-L97,SUM(K60:K95))</f>
        <v>0</v>
      </c>
      <c r="L97" s="59">
        <f>MIN(50,SUM(L60:L95))</f>
        <v>0</v>
      </c>
    </row>
    <row r="98" spans="1:12" ht="18.75">
      <c r="A98" s="2"/>
      <c r="B98" s="141"/>
      <c r="C98" s="87" t="s">
        <v>20</v>
      </c>
      <c r="D98" s="88"/>
      <c r="E98" s="88"/>
      <c r="F98" s="88"/>
      <c r="G98" s="88"/>
      <c r="H98" s="88"/>
      <c r="I98" s="88"/>
      <c r="J98" s="62">
        <f>SUM(J97:L97)</f>
        <v>0</v>
      </c>
      <c r="K98" s="62"/>
      <c r="L98" s="62"/>
    </row>
    <row r="99" spans="1:12" ht="18.75">
      <c r="A99" s="2"/>
      <c r="B99" s="141"/>
      <c r="C99" s="1"/>
      <c r="D99" s="1"/>
      <c r="E99" s="1"/>
      <c r="F99" s="1"/>
      <c r="G99" s="1"/>
      <c r="H99" s="1"/>
      <c r="I99" s="1"/>
      <c r="J99" s="1"/>
      <c r="K99" s="1"/>
      <c r="L99" s="1"/>
    </row>
    <row r="100" spans="1:12" ht="18.75">
      <c r="A100" s="2"/>
      <c r="B100" s="141"/>
      <c r="C100" s="1"/>
      <c r="D100" s="1"/>
      <c r="E100" s="1"/>
      <c r="F100" s="1"/>
      <c r="G100" s="1"/>
      <c r="H100" s="1"/>
      <c r="I100" s="1"/>
      <c r="J100" s="1"/>
      <c r="K100" s="1"/>
      <c r="L100" s="1"/>
    </row>
    <row r="101" spans="1:12" ht="34.5" customHeight="1">
      <c r="A101" s="2"/>
      <c r="B101" s="141" t="s">
        <v>165</v>
      </c>
      <c r="C101" s="98" t="s">
        <v>74</v>
      </c>
      <c r="D101" s="98"/>
      <c r="E101" s="98"/>
      <c r="F101" s="98"/>
      <c r="G101" s="98"/>
      <c r="H101" s="98"/>
      <c r="I101" s="98"/>
      <c r="J101" s="98"/>
      <c r="K101" s="98"/>
      <c r="L101" s="98"/>
    </row>
    <row r="102" spans="1:12" ht="16.5" customHeight="1">
      <c r="A102" s="2"/>
      <c r="B102" s="141"/>
      <c r="C102" s="63"/>
      <c r="D102" s="64" t="s">
        <v>9</v>
      </c>
      <c r="E102" s="65"/>
      <c r="F102" s="66"/>
      <c r="G102" s="70" t="s">
        <v>10</v>
      </c>
      <c r="H102" s="71"/>
      <c r="I102" s="72"/>
      <c r="J102" s="117" t="s">
        <v>22</v>
      </c>
      <c r="K102" s="112"/>
      <c r="L102" s="112"/>
    </row>
    <row r="103" spans="1:12" ht="38.25">
      <c r="A103" s="2"/>
      <c r="B103" s="141"/>
      <c r="C103" s="63"/>
      <c r="D103" s="67"/>
      <c r="E103" s="68"/>
      <c r="F103" s="69"/>
      <c r="G103" s="10" t="s">
        <v>23</v>
      </c>
      <c r="H103" s="10" t="s">
        <v>37</v>
      </c>
      <c r="I103" s="10" t="s">
        <v>38</v>
      </c>
      <c r="J103" s="110"/>
      <c r="K103" s="110"/>
      <c r="L103" s="110"/>
    </row>
    <row r="104" spans="1:12" ht="18.75">
      <c r="A104" s="2"/>
      <c r="B104" s="141"/>
      <c r="C104" s="63"/>
      <c r="D104" s="23" t="s">
        <v>14</v>
      </c>
      <c r="E104" s="23" t="s">
        <v>15</v>
      </c>
      <c r="F104" s="23" t="s">
        <v>26</v>
      </c>
      <c r="G104" s="23" t="s">
        <v>14</v>
      </c>
      <c r="H104" s="23" t="s">
        <v>15</v>
      </c>
      <c r="I104" s="42" t="s">
        <v>26</v>
      </c>
      <c r="J104" s="25" t="s">
        <v>14</v>
      </c>
      <c r="K104" s="25" t="s">
        <v>15</v>
      </c>
      <c r="L104" s="25" t="s">
        <v>26</v>
      </c>
    </row>
    <row r="105" spans="1:12" ht="65.25" customHeight="1">
      <c r="A105" s="2"/>
      <c r="B105" s="141" t="s">
        <v>166</v>
      </c>
      <c r="C105" s="38" t="s">
        <v>75</v>
      </c>
      <c r="D105" s="39">
        <v>0.1</v>
      </c>
      <c r="E105" s="28">
        <f t="shared" ref="E105" si="73">D105/2</f>
        <v>0.05</v>
      </c>
      <c r="F105" s="28">
        <f t="shared" ref="F105" si="74">E105/2</f>
        <v>2.5000000000000001E-2</v>
      </c>
      <c r="G105" s="40"/>
      <c r="H105" s="40"/>
      <c r="I105" s="40"/>
      <c r="J105" s="28">
        <f t="shared" ref="J105" si="75">G105*D105</f>
        <v>0</v>
      </c>
      <c r="K105" s="28">
        <f t="shared" ref="K105" si="76">H105*E105</f>
        <v>0</v>
      </c>
      <c r="L105" s="28">
        <f t="shared" ref="L105" si="77">I105*F105</f>
        <v>0</v>
      </c>
    </row>
    <row r="106" spans="1:12" ht="16.5" customHeight="1">
      <c r="A106" s="2"/>
      <c r="B106" s="141" t="s">
        <v>167</v>
      </c>
      <c r="C106" s="61" t="s">
        <v>76</v>
      </c>
      <c r="D106" s="61"/>
      <c r="E106" s="61"/>
      <c r="F106" s="61"/>
      <c r="G106" s="61"/>
      <c r="H106" s="61"/>
      <c r="I106" s="61"/>
      <c r="J106" s="61"/>
      <c r="K106" s="61"/>
      <c r="L106" s="61"/>
    </row>
    <row r="107" spans="1:12" ht="18.75">
      <c r="A107" s="2"/>
      <c r="B107" s="141"/>
      <c r="C107" s="41" t="s">
        <v>77</v>
      </c>
      <c r="D107" s="39">
        <v>0.5</v>
      </c>
      <c r="E107" s="28">
        <f t="shared" ref="E107:E109" si="78">D107/2</f>
        <v>0.25</v>
      </c>
      <c r="F107" s="28">
        <f t="shared" ref="F107:F109" si="79">E107/2</f>
        <v>0.125</v>
      </c>
      <c r="G107" s="54"/>
      <c r="H107" s="54"/>
      <c r="I107" s="54"/>
      <c r="J107" s="28">
        <f t="shared" ref="J107:J109" si="80">G107*D107</f>
        <v>0</v>
      </c>
      <c r="K107" s="28">
        <f t="shared" ref="K107:K109" si="81">H107*E107</f>
        <v>0</v>
      </c>
      <c r="L107" s="28">
        <f t="shared" ref="L107:L109" si="82">I107*F107</f>
        <v>0</v>
      </c>
    </row>
    <row r="108" spans="1:12" ht="18.75">
      <c r="A108" s="2"/>
      <c r="B108" s="141"/>
      <c r="C108" s="35" t="s">
        <v>78</v>
      </c>
      <c r="D108" s="36">
        <v>1</v>
      </c>
      <c r="E108" s="37">
        <f t="shared" si="78"/>
        <v>0.5</v>
      </c>
      <c r="F108" s="37">
        <f t="shared" si="79"/>
        <v>0.25</v>
      </c>
      <c r="G108" s="45"/>
      <c r="H108" s="45"/>
      <c r="I108" s="45"/>
      <c r="J108" s="37">
        <f t="shared" si="80"/>
        <v>0</v>
      </c>
      <c r="K108" s="37">
        <f t="shared" si="81"/>
        <v>0</v>
      </c>
      <c r="L108" s="37">
        <f t="shared" si="82"/>
        <v>0</v>
      </c>
    </row>
    <row r="109" spans="1:12" ht="18.75">
      <c r="A109" s="2"/>
      <c r="B109" s="141"/>
      <c r="C109" s="44" t="s">
        <v>79</v>
      </c>
      <c r="D109" s="33">
        <v>1.5</v>
      </c>
      <c r="E109" s="27">
        <f t="shared" si="78"/>
        <v>0.75</v>
      </c>
      <c r="F109" s="27">
        <f t="shared" si="79"/>
        <v>0.375</v>
      </c>
      <c r="G109" s="34"/>
      <c r="H109" s="34"/>
      <c r="I109" s="34"/>
      <c r="J109" s="27">
        <f t="shared" si="80"/>
        <v>0</v>
      </c>
      <c r="K109" s="27">
        <f t="shared" si="81"/>
        <v>0</v>
      </c>
      <c r="L109" s="27">
        <f t="shared" si="82"/>
        <v>0</v>
      </c>
    </row>
    <row r="110" spans="1:12" ht="16.5" customHeight="1">
      <c r="A110" s="2"/>
      <c r="B110" s="141" t="s">
        <v>168</v>
      </c>
      <c r="C110" s="61" t="s">
        <v>80</v>
      </c>
      <c r="D110" s="61"/>
      <c r="E110" s="61"/>
      <c r="F110" s="61"/>
      <c r="G110" s="61"/>
      <c r="H110" s="61"/>
      <c r="I110" s="61"/>
      <c r="J110" s="61"/>
      <c r="K110" s="61"/>
      <c r="L110" s="61"/>
    </row>
    <row r="111" spans="1:12" ht="18.75">
      <c r="A111" s="2"/>
      <c r="B111" s="141"/>
      <c r="C111" s="35" t="s">
        <v>81</v>
      </c>
      <c r="D111" s="36">
        <v>4</v>
      </c>
      <c r="E111" s="37">
        <f t="shared" ref="E111:E113" si="83">D111/2</f>
        <v>2</v>
      </c>
      <c r="F111" s="37">
        <f t="shared" ref="F111:F113" si="84">E111/2</f>
        <v>1</v>
      </c>
      <c r="G111" s="43"/>
      <c r="H111" s="43"/>
      <c r="I111" s="43"/>
      <c r="J111" s="37">
        <f t="shared" ref="J111:J113" si="85">G111*D111</f>
        <v>0</v>
      </c>
      <c r="K111" s="37">
        <f t="shared" ref="K111:K113" si="86">H111*E111</f>
        <v>0</v>
      </c>
      <c r="L111" s="37">
        <f t="shared" ref="L111:L113" si="87">I111*F111</f>
        <v>0</v>
      </c>
    </row>
    <row r="112" spans="1:12" ht="18.75">
      <c r="A112" s="2"/>
      <c r="B112" s="141"/>
      <c r="C112" s="6" t="s">
        <v>18</v>
      </c>
      <c r="D112" s="20">
        <v>8</v>
      </c>
      <c r="E112" s="19">
        <f t="shared" si="83"/>
        <v>4</v>
      </c>
      <c r="F112" s="19">
        <f t="shared" si="84"/>
        <v>2</v>
      </c>
      <c r="G112" s="7"/>
      <c r="H112" s="7"/>
      <c r="I112" s="7"/>
      <c r="J112" s="19">
        <f t="shared" si="85"/>
        <v>0</v>
      </c>
      <c r="K112" s="19">
        <f t="shared" si="86"/>
        <v>0</v>
      </c>
      <c r="L112" s="19">
        <f t="shared" si="87"/>
        <v>0</v>
      </c>
    </row>
    <row r="113" spans="1:12" ht="18.75">
      <c r="A113" s="2"/>
      <c r="B113" s="141"/>
      <c r="C113" s="44" t="s">
        <v>19</v>
      </c>
      <c r="D113" s="33">
        <v>16</v>
      </c>
      <c r="E113" s="27">
        <f t="shared" si="83"/>
        <v>8</v>
      </c>
      <c r="F113" s="27">
        <f t="shared" si="84"/>
        <v>4</v>
      </c>
      <c r="G113" s="34"/>
      <c r="H113" s="34"/>
      <c r="I113" s="34"/>
      <c r="J113" s="27">
        <f t="shared" si="85"/>
        <v>0</v>
      </c>
      <c r="K113" s="27">
        <f t="shared" si="86"/>
        <v>0</v>
      </c>
      <c r="L113" s="27">
        <f t="shared" si="87"/>
        <v>0</v>
      </c>
    </row>
    <row r="114" spans="1:12" ht="16.5" customHeight="1">
      <c r="A114" s="2"/>
      <c r="B114" s="141" t="s">
        <v>169</v>
      </c>
      <c r="C114" s="61" t="s">
        <v>82</v>
      </c>
      <c r="D114" s="61"/>
      <c r="E114" s="61"/>
      <c r="F114" s="61"/>
      <c r="G114" s="61"/>
      <c r="H114" s="61"/>
      <c r="I114" s="61"/>
      <c r="J114" s="61"/>
      <c r="K114" s="61"/>
      <c r="L114" s="61"/>
    </row>
    <row r="115" spans="1:12" ht="18.75">
      <c r="A115" s="2"/>
      <c r="B115" s="141"/>
      <c r="C115" s="35" t="s">
        <v>81</v>
      </c>
      <c r="D115" s="36">
        <v>1</v>
      </c>
      <c r="E115" s="37">
        <f t="shared" ref="E115:E118" si="88">D115/2</f>
        <v>0.5</v>
      </c>
      <c r="F115" s="37">
        <f t="shared" ref="F115:F118" si="89">E115/2</f>
        <v>0.25</v>
      </c>
      <c r="G115" s="43"/>
      <c r="H115" s="43"/>
      <c r="I115" s="43"/>
      <c r="J115" s="37">
        <f t="shared" ref="J115:J118" si="90">G115*D115</f>
        <v>0</v>
      </c>
      <c r="K115" s="37">
        <f t="shared" ref="K115:K118" si="91">H115*E115</f>
        <v>0</v>
      </c>
      <c r="L115" s="37">
        <f t="shared" ref="L115:L118" si="92">I115*F115</f>
        <v>0</v>
      </c>
    </row>
    <row r="116" spans="1:12" ht="18.75">
      <c r="A116" s="2"/>
      <c r="B116" s="141"/>
      <c r="C116" s="6" t="s">
        <v>18</v>
      </c>
      <c r="D116" s="20">
        <v>2</v>
      </c>
      <c r="E116" s="19">
        <f t="shared" si="88"/>
        <v>1</v>
      </c>
      <c r="F116" s="19">
        <f t="shared" si="89"/>
        <v>0.5</v>
      </c>
      <c r="G116" s="7"/>
      <c r="H116" s="7"/>
      <c r="I116" s="7"/>
      <c r="J116" s="19">
        <f t="shared" si="90"/>
        <v>0</v>
      </c>
      <c r="K116" s="19">
        <f t="shared" si="91"/>
        <v>0</v>
      </c>
      <c r="L116" s="19">
        <f t="shared" si="92"/>
        <v>0</v>
      </c>
    </row>
    <row r="117" spans="1:12" ht="18.75">
      <c r="A117" s="2"/>
      <c r="B117" s="141"/>
      <c r="C117" s="6" t="s">
        <v>19</v>
      </c>
      <c r="D117" s="20">
        <v>3</v>
      </c>
      <c r="E117" s="19">
        <f t="shared" si="88"/>
        <v>1.5</v>
      </c>
      <c r="F117" s="19">
        <f t="shared" si="89"/>
        <v>0.75</v>
      </c>
      <c r="G117" s="7"/>
      <c r="H117" s="7"/>
      <c r="I117" s="7"/>
      <c r="J117" s="19">
        <f t="shared" si="90"/>
        <v>0</v>
      </c>
      <c r="K117" s="19">
        <f t="shared" si="91"/>
        <v>0</v>
      </c>
      <c r="L117" s="19">
        <f t="shared" si="92"/>
        <v>0</v>
      </c>
    </row>
    <row r="118" spans="1:12" ht="51.75" customHeight="1">
      <c r="A118" s="2"/>
      <c r="B118" s="141" t="s">
        <v>170</v>
      </c>
      <c r="C118" s="32" t="s">
        <v>83</v>
      </c>
      <c r="D118" s="33">
        <v>1</v>
      </c>
      <c r="E118" s="27">
        <f t="shared" si="88"/>
        <v>0.5</v>
      </c>
      <c r="F118" s="27">
        <f t="shared" si="89"/>
        <v>0.25</v>
      </c>
      <c r="G118" s="34"/>
      <c r="H118" s="34"/>
      <c r="I118" s="34"/>
      <c r="J118" s="27">
        <f t="shared" si="90"/>
        <v>0</v>
      </c>
      <c r="K118" s="27">
        <f t="shared" si="91"/>
        <v>0</v>
      </c>
      <c r="L118" s="27">
        <f t="shared" si="92"/>
        <v>0</v>
      </c>
    </row>
    <row r="119" spans="1:12" ht="16.5" customHeight="1">
      <c r="A119" s="2"/>
      <c r="B119" s="141" t="s">
        <v>171</v>
      </c>
      <c r="C119" s="80" t="s">
        <v>84</v>
      </c>
      <c r="D119" s="80"/>
      <c r="E119" s="80"/>
      <c r="F119" s="80"/>
      <c r="G119" s="80"/>
      <c r="H119" s="80"/>
      <c r="I119" s="80"/>
      <c r="J119" s="80"/>
      <c r="K119" s="80"/>
      <c r="L119" s="80"/>
    </row>
    <row r="120" spans="1:12" ht="18.75">
      <c r="A120" s="2"/>
      <c r="B120" s="141"/>
      <c r="C120" s="35" t="s">
        <v>81</v>
      </c>
      <c r="D120" s="36">
        <v>2</v>
      </c>
      <c r="E120" s="37">
        <f t="shared" ref="E120:E123" si="93">D120/2</f>
        <v>1</v>
      </c>
      <c r="F120" s="37">
        <f t="shared" ref="F120:F123" si="94">E120/2</f>
        <v>0.5</v>
      </c>
      <c r="G120" s="43"/>
      <c r="H120" s="43"/>
      <c r="I120" s="43"/>
      <c r="J120" s="37">
        <f t="shared" ref="J120:J123" si="95">G120*D120</f>
        <v>0</v>
      </c>
      <c r="K120" s="37">
        <f t="shared" ref="K120:K123" si="96">H120*E120</f>
        <v>0</v>
      </c>
      <c r="L120" s="37">
        <f t="shared" ref="L120:L123" si="97">I120*F120</f>
        <v>0</v>
      </c>
    </row>
    <row r="121" spans="1:12" ht="18.75">
      <c r="A121" s="2"/>
      <c r="B121" s="141"/>
      <c r="C121" s="6" t="s">
        <v>18</v>
      </c>
      <c r="D121" s="20">
        <v>4</v>
      </c>
      <c r="E121" s="19">
        <f t="shared" si="93"/>
        <v>2</v>
      </c>
      <c r="F121" s="19">
        <f t="shared" si="94"/>
        <v>1</v>
      </c>
      <c r="G121" s="7"/>
      <c r="H121" s="7"/>
      <c r="I121" s="7"/>
      <c r="J121" s="19">
        <f t="shared" si="95"/>
        <v>0</v>
      </c>
      <c r="K121" s="19">
        <f t="shared" si="96"/>
        <v>0</v>
      </c>
      <c r="L121" s="19">
        <f t="shared" si="97"/>
        <v>0</v>
      </c>
    </row>
    <row r="122" spans="1:12" ht="18.75">
      <c r="A122" s="2"/>
      <c r="B122" s="141"/>
      <c r="C122" s="6" t="s">
        <v>19</v>
      </c>
      <c r="D122" s="20">
        <v>8</v>
      </c>
      <c r="E122" s="19">
        <f t="shared" si="93"/>
        <v>4</v>
      </c>
      <c r="F122" s="19">
        <f t="shared" si="94"/>
        <v>2</v>
      </c>
      <c r="G122" s="7"/>
      <c r="H122" s="7"/>
      <c r="I122" s="7"/>
      <c r="J122" s="19">
        <f t="shared" si="95"/>
        <v>0</v>
      </c>
      <c r="K122" s="19">
        <f t="shared" si="96"/>
        <v>0</v>
      </c>
      <c r="L122" s="19">
        <f t="shared" si="97"/>
        <v>0</v>
      </c>
    </row>
    <row r="123" spans="1:12" ht="49.5">
      <c r="A123" s="2"/>
      <c r="B123" s="141" t="s">
        <v>172</v>
      </c>
      <c r="C123" s="32" t="s">
        <v>85</v>
      </c>
      <c r="D123" s="33">
        <v>2</v>
      </c>
      <c r="E123" s="27">
        <f t="shared" si="93"/>
        <v>1</v>
      </c>
      <c r="F123" s="27">
        <f t="shared" si="94"/>
        <v>0.5</v>
      </c>
      <c r="G123" s="34"/>
      <c r="H123" s="34"/>
      <c r="I123" s="34"/>
      <c r="J123" s="27">
        <f t="shared" si="95"/>
        <v>0</v>
      </c>
      <c r="K123" s="27">
        <f t="shared" si="96"/>
        <v>0</v>
      </c>
      <c r="L123" s="27">
        <f t="shared" si="97"/>
        <v>0</v>
      </c>
    </row>
    <row r="124" spans="1:12" ht="16.5" customHeight="1">
      <c r="A124" s="2"/>
      <c r="B124" s="141" t="s">
        <v>173</v>
      </c>
      <c r="C124" s="61" t="s">
        <v>86</v>
      </c>
      <c r="D124" s="61"/>
      <c r="E124" s="61"/>
      <c r="F124" s="61"/>
      <c r="G124" s="61"/>
      <c r="H124" s="61"/>
      <c r="I124" s="61"/>
      <c r="J124" s="61"/>
      <c r="K124" s="61"/>
      <c r="L124" s="61"/>
    </row>
    <row r="125" spans="1:12" ht="18.75">
      <c r="A125" s="2"/>
      <c r="B125" s="141"/>
      <c r="C125" s="35" t="s">
        <v>87</v>
      </c>
      <c r="D125" s="36">
        <v>1</v>
      </c>
      <c r="E125" s="37">
        <f t="shared" ref="E125:E126" si="98">D125/2</f>
        <v>0.5</v>
      </c>
      <c r="F125" s="37">
        <f t="shared" ref="F125:F126" si="99">E125/2</f>
        <v>0.25</v>
      </c>
      <c r="G125" s="43"/>
      <c r="H125" s="43"/>
      <c r="I125" s="43"/>
      <c r="J125" s="37">
        <f t="shared" ref="J125:J126" si="100">G125*D125</f>
        <v>0</v>
      </c>
      <c r="K125" s="37">
        <f t="shared" ref="K125:K126" si="101">H125*E125</f>
        <v>0</v>
      </c>
      <c r="L125" s="37">
        <f t="shared" ref="L125:L126" si="102">I125*F125</f>
        <v>0</v>
      </c>
    </row>
    <row r="126" spans="1:12" ht="18.75">
      <c r="A126" s="2"/>
      <c r="B126" s="141"/>
      <c r="C126" s="44" t="s">
        <v>88</v>
      </c>
      <c r="D126" s="33">
        <v>0.5</v>
      </c>
      <c r="E126" s="27">
        <f t="shared" si="98"/>
        <v>0.25</v>
      </c>
      <c r="F126" s="27">
        <f t="shared" si="99"/>
        <v>0.125</v>
      </c>
      <c r="G126" s="34"/>
      <c r="H126" s="34"/>
      <c r="I126" s="34"/>
      <c r="J126" s="27">
        <f t="shared" si="100"/>
        <v>0</v>
      </c>
      <c r="K126" s="27">
        <f t="shared" si="101"/>
        <v>0</v>
      </c>
      <c r="L126" s="27">
        <f t="shared" si="102"/>
        <v>0</v>
      </c>
    </row>
    <row r="127" spans="1:12" ht="16.5" customHeight="1">
      <c r="A127" s="2"/>
      <c r="B127" s="141" t="s">
        <v>174</v>
      </c>
      <c r="C127" s="61" t="s">
        <v>89</v>
      </c>
      <c r="D127" s="61"/>
      <c r="E127" s="61"/>
      <c r="F127" s="61"/>
      <c r="G127" s="61"/>
      <c r="H127" s="61"/>
      <c r="I127" s="61"/>
      <c r="J127" s="61"/>
      <c r="K127" s="61"/>
      <c r="L127" s="61"/>
    </row>
    <row r="128" spans="1:12" ht="18.75">
      <c r="A128" s="2"/>
      <c r="B128" s="141"/>
      <c r="C128" s="35" t="s">
        <v>87</v>
      </c>
      <c r="D128" s="36">
        <v>2</v>
      </c>
      <c r="E128" s="37">
        <f t="shared" ref="E128:E129" si="103">D128/2</f>
        <v>1</v>
      </c>
      <c r="F128" s="37">
        <f t="shared" ref="F128:F129" si="104">E128/2</f>
        <v>0.5</v>
      </c>
      <c r="G128" s="43"/>
      <c r="H128" s="43"/>
      <c r="I128" s="43"/>
      <c r="J128" s="37">
        <f t="shared" ref="J128:J129" si="105">G128*D128</f>
        <v>0</v>
      </c>
      <c r="K128" s="37">
        <f t="shared" ref="K128:K129" si="106">H128*E128</f>
        <v>0</v>
      </c>
      <c r="L128" s="37">
        <f t="shared" ref="L128:L129" si="107">I128*F128</f>
        <v>0</v>
      </c>
    </row>
    <row r="129" spans="1:12" ht="18.75">
      <c r="A129" s="2"/>
      <c r="B129" s="141"/>
      <c r="C129" s="44" t="s">
        <v>88</v>
      </c>
      <c r="D129" s="33">
        <v>1</v>
      </c>
      <c r="E129" s="27">
        <f t="shared" si="103"/>
        <v>0.5</v>
      </c>
      <c r="F129" s="27">
        <f t="shared" si="104"/>
        <v>0.25</v>
      </c>
      <c r="G129" s="34"/>
      <c r="H129" s="34"/>
      <c r="I129" s="34"/>
      <c r="J129" s="27">
        <f t="shared" si="105"/>
        <v>0</v>
      </c>
      <c r="K129" s="27">
        <f t="shared" si="106"/>
        <v>0</v>
      </c>
      <c r="L129" s="27">
        <f t="shared" si="107"/>
        <v>0</v>
      </c>
    </row>
    <row r="130" spans="1:12" ht="16.5" customHeight="1">
      <c r="A130" s="2"/>
      <c r="B130" s="141" t="s">
        <v>175</v>
      </c>
      <c r="C130" s="61" t="s">
        <v>90</v>
      </c>
      <c r="D130" s="61"/>
      <c r="E130" s="61"/>
      <c r="F130" s="61"/>
      <c r="G130" s="61"/>
      <c r="H130" s="61"/>
      <c r="I130" s="61"/>
      <c r="J130" s="61"/>
      <c r="K130" s="61"/>
      <c r="L130" s="61"/>
    </row>
    <row r="131" spans="1:12" ht="18.75">
      <c r="A131" s="2"/>
      <c r="B131" s="141"/>
      <c r="C131" s="35" t="s">
        <v>77</v>
      </c>
      <c r="D131" s="36">
        <v>0.5</v>
      </c>
      <c r="E131" s="37">
        <f t="shared" ref="E131:E133" si="108">D131/2</f>
        <v>0.25</v>
      </c>
      <c r="F131" s="37">
        <f t="shared" ref="F131:F133" si="109">E131/2</f>
        <v>0.125</v>
      </c>
      <c r="G131" s="43"/>
      <c r="H131" s="43"/>
      <c r="I131" s="43"/>
      <c r="J131" s="37">
        <f t="shared" ref="J131:J133" si="110">G131*D131</f>
        <v>0</v>
      </c>
      <c r="K131" s="37">
        <f t="shared" ref="K131:K133" si="111">H131*E131</f>
        <v>0</v>
      </c>
      <c r="L131" s="37">
        <f t="shared" ref="L131:L133" si="112">I131*F131</f>
        <v>0</v>
      </c>
    </row>
    <row r="132" spans="1:12" ht="18.75">
      <c r="A132" s="2"/>
      <c r="B132" s="141"/>
      <c r="C132" s="6" t="s">
        <v>78</v>
      </c>
      <c r="D132" s="20">
        <v>1</v>
      </c>
      <c r="E132" s="19">
        <f t="shared" si="108"/>
        <v>0.5</v>
      </c>
      <c r="F132" s="19">
        <f t="shared" si="109"/>
        <v>0.25</v>
      </c>
      <c r="G132" s="7"/>
      <c r="H132" s="7"/>
      <c r="I132" s="7"/>
      <c r="J132" s="19">
        <f t="shared" si="110"/>
        <v>0</v>
      </c>
      <c r="K132" s="19">
        <f t="shared" si="111"/>
        <v>0</v>
      </c>
      <c r="L132" s="19">
        <f t="shared" si="112"/>
        <v>0</v>
      </c>
    </row>
    <row r="133" spans="1:12" ht="18.75">
      <c r="A133" s="2"/>
      <c r="B133" s="141"/>
      <c r="C133" s="6" t="s">
        <v>79</v>
      </c>
      <c r="D133" s="20">
        <v>1.5</v>
      </c>
      <c r="E133" s="19">
        <f t="shared" si="108"/>
        <v>0.75</v>
      </c>
      <c r="F133" s="19">
        <f t="shared" si="109"/>
        <v>0.375</v>
      </c>
      <c r="G133" s="7"/>
      <c r="H133" s="7"/>
      <c r="I133" s="7"/>
      <c r="J133" s="27">
        <f t="shared" si="110"/>
        <v>0</v>
      </c>
      <c r="K133" s="27">
        <f t="shared" si="111"/>
        <v>0</v>
      </c>
      <c r="L133" s="27">
        <f t="shared" si="112"/>
        <v>0</v>
      </c>
    </row>
    <row r="134" spans="1:12" ht="18.75">
      <c r="A134" s="2"/>
      <c r="B134" s="141"/>
      <c r="C134" s="118" t="s">
        <v>31</v>
      </c>
      <c r="D134" s="119"/>
      <c r="E134" s="119"/>
      <c r="F134" s="119"/>
      <c r="G134" s="119"/>
      <c r="H134" s="119"/>
      <c r="I134" s="120"/>
      <c r="J134" s="59">
        <f t="shared" ref="J134:K134" si="113">SUM(J105:J133)</f>
        <v>0</v>
      </c>
      <c r="K134" s="59">
        <f t="shared" si="113"/>
        <v>0</v>
      </c>
      <c r="L134" s="59">
        <f>SUM(L105:L133)</f>
        <v>0</v>
      </c>
    </row>
    <row r="135" spans="1:12" ht="16.5" customHeight="1">
      <c r="A135" s="2"/>
      <c r="B135" s="141"/>
      <c r="C135" s="75" t="s">
        <v>32</v>
      </c>
      <c r="D135" s="76"/>
      <c r="E135" s="76"/>
      <c r="F135" s="76"/>
      <c r="G135" s="76"/>
      <c r="H135" s="76"/>
      <c r="I135" s="77"/>
      <c r="J135" s="59">
        <f>MIN(150-K135-L135,SUM(J105:J133))</f>
        <v>0</v>
      </c>
      <c r="K135" s="59">
        <f>MIN(75-L135,SUM(K105:K133))</f>
        <v>0</v>
      </c>
      <c r="L135" s="59">
        <f>MIN(37.5,SUM(L105:L133))</f>
        <v>0</v>
      </c>
    </row>
    <row r="136" spans="1:12" ht="18.75">
      <c r="A136" s="2"/>
      <c r="B136" s="141"/>
      <c r="C136" s="87" t="s">
        <v>20</v>
      </c>
      <c r="D136" s="88"/>
      <c r="E136" s="88"/>
      <c r="F136" s="88"/>
      <c r="G136" s="88"/>
      <c r="H136" s="88"/>
      <c r="I136" s="88"/>
      <c r="J136" s="62">
        <f>SUM(J135:L135)</f>
        <v>0</v>
      </c>
      <c r="K136" s="62"/>
      <c r="L136" s="62"/>
    </row>
    <row r="137" spans="1:12" ht="18.75">
      <c r="A137" s="2"/>
      <c r="B137" s="141"/>
    </row>
    <row r="138" spans="1:12" ht="18.75" customHeight="1">
      <c r="B138" s="141" t="s">
        <v>176</v>
      </c>
      <c r="C138" s="123" t="s">
        <v>91</v>
      </c>
      <c r="D138" s="98"/>
      <c r="E138" s="98"/>
      <c r="F138" s="98"/>
      <c r="G138" s="98"/>
      <c r="H138" s="98"/>
      <c r="I138" s="98"/>
      <c r="J138" s="98"/>
      <c r="K138" s="98"/>
      <c r="L138" s="98"/>
    </row>
    <row r="139" spans="1:12" ht="16.5" customHeight="1">
      <c r="A139" s="2"/>
      <c r="B139" s="141"/>
      <c r="C139" s="111"/>
      <c r="D139" s="65" t="s">
        <v>9</v>
      </c>
      <c r="E139" s="65"/>
      <c r="F139" s="66"/>
      <c r="G139" s="70" t="s">
        <v>10</v>
      </c>
      <c r="H139" s="71"/>
      <c r="I139" s="72"/>
      <c r="J139" s="117" t="s">
        <v>22</v>
      </c>
      <c r="K139" s="112"/>
      <c r="L139" s="112"/>
    </row>
    <row r="140" spans="1:12" ht="38.25">
      <c r="A140" s="2"/>
      <c r="B140" s="141"/>
      <c r="C140" s="111"/>
      <c r="D140" s="68"/>
      <c r="E140" s="68"/>
      <c r="F140" s="69"/>
      <c r="G140" s="10" t="s">
        <v>23</v>
      </c>
      <c r="H140" s="10" t="s">
        <v>37</v>
      </c>
      <c r="I140" s="10" t="s">
        <v>38</v>
      </c>
      <c r="J140" s="125"/>
      <c r="K140" s="125"/>
      <c r="L140" s="125"/>
    </row>
    <row r="141" spans="1:12" ht="18.75">
      <c r="A141" s="2"/>
      <c r="B141" s="141"/>
      <c r="C141" s="111"/>
      <c r="D141" s="22" t="s">
        <v>14</v>
      </c>
      <c r="E141" s="23" t="s">
        <v>15</v>
      </c>
      <c r="F141" s="23" t="s">
        <v>26</v>
      </c>
      <c r="G141" s="23" t="s">
        <v>14</v>
      </c>
      <c r="H141" s="23" t="s">
        <v>15</v>
      </c>
      <c r="I141" s="24" t="s">
        <v>26</v>
      </c>
      <c r="J141" s="47" t="s">
        <v>14</v>
      </c>
      <c r="K141" s="47" t="s">
        <v>15</v>
      </c>
      <c r="L141" s="47" t="s">
        <v>26</v>
      </c>
    </row>
    <row r="142" spans="1:12" ht="16.5" customHeight="1">
      <c r="A142" s="2"/>
      <c r="B142" s="141" t="s">
        <v>177</v>
      </c>
      <c r="C142" s="78" t="s">
        <v>92</v>
      </c>
      <c r="D142" s="61"/>
      <c r="E142" s="61"/>
      <c r="F142" s="61"/>
      <c r="G142" s="61"/>
      <c r="H142" s="61"/>
      <c r="I142" s="61"/>
      <c r="J142" s="61"/>
      <c r="K142" s="61"/>
      <c r="L142" s="61"/>
    </row>
    <row r="143" spans="1:12" ht="18.75">
      <c r="A143" s="2"/>
      <c r="B143" s="141"/>
      <c r="C143" s="41" t="s">
        <v>93</v>
      </c>
      <c r="D143" s="126">
        <v>8</v>
      </c>
      <c r="E143" s="126"/>
      <c r="F143" s="126"/>
      <c r="G143" s="128"/>
      <c r="H143" s="128"/>
      <c r="I143" s="128"/>
      <c r="J143" s="79">
        <f>IF(SUM(G143:G146)&gt;1,"Error",G143*D143)</f>
        <v>0</v>
      </c>
      <c r="K143" s="79"/>
      <c r="L143" s="79"/>
    </row>
    <row r="144" spans="1:12" ht="18.75">
      <c r="A144" s="2"/>
      <c r="B144" s="141"/>
      <c r="C144" s="41" t="s">
        <v>94</v>
      </c>
      <c r="D144" s="126">
        <v>12</v>
      </c>
      <c r="E144" s="126"/>
      <c r="F144" s="126"/>
      <c r="G144" s="128"/>
      <c r="H144" s="128"/>
      <c r="I144" s="128"/>
      <c r="J144" s="79">
        <f>IF(SUM(G143:G146)&gt;1,"Error",G144*D144)</f>
        <v>0</v>
      </c>
      <c r="K144" s="79"/>
      <c r="L144" s="79"/>
    </row>
    <row r="145" spans="1:12" ht="18.75">
      <c r="A145" s="2"/>
      <c r="B145" s="141"/>
      <c r="C145" s="41" t="s">
        <v>95</v>
      </c>
      <c r="D145" s="126">
        <v>16</v>
      </c>
      <c r="E145" s="126"/>
      <c r="F145" s="126"/>
      <c r="G145" s="128"/>
      <c r="H145" s="128"/>
      <c r="I145" s="128"/>
      <c r="J145" s="79">
        <f>IF(SUM(G143:G146)&gt;1,"Error",G145*D145)</f>
        <v>0</v>
      </c>
      <c r="K145" s="79"/>
      <c r="L145" s="79"/>
    </row>
    <row r="146" spans="1:12" ht="18.75">
      <c r="A146" s="2"/>
      <c r="B146" s="141"/>
      <c r="C146" s="48" t="s">
        <v>96</v>
      </c>
      <c r="D146" s="127">
        <v>20</v>
      </c>
      <c r="E146" s="127"/>
      <c r="F146" s="127"/>
      <c r="G146" s="128"/>
      <c r="H146" s="128"/>
      <c r="I146" s="128"/>
      <c r="J146" s="79">
        <f>IF(SUM(G143:G146)&gt;1,"Error",G146*D146)</f>
        <v>0</v>
      </c>
      <c r="K146" s="79"/>
      <c r="L146" s="79"/>
    </row>
    <row r="147" spans="1:12" ht="16.5" customHeight="1">
      <c r="A147" s="2"/>
      <c r="B147" s="141" t="s">
        <v>178</v>
      </c>
      <c r="C147" s="61" t="s">
        <v>97</v>
      </c>
      <c r="D147" s="61"/>
      <c r="E147" s="61"/>
      <c r="F147" s="61"/>
      <c r="G147" s="61"/>
      <c r="H147" s="61"/>
      <c r="I147" s="61"/>
      <c r="J147" s="61"/>
      <c r="K147" s="61"/>
      <c r="L147" s="61"/>
    </row>
    <row r="148" spans="1:12" ht="18.75">
      <c r="A148" s="2"/>
      <c r="B148" s="141"/>
      <c r="C148" s="35" t="s">
        <v>98</v>
      </c>
      <c r="D148" s="36">
        <v>6</v>
      </c>
      <c r="E148" s="37">
        <f t="shared" ref="E148:E149" si="114">D148/2</f>
        <v>3</v>
      </c>
      <c r="F148" s="37">
        <f t="shared" ref="F148:F149" si="115">E148/2</f>
        <v>1.5</v>
      </c>
      <c r="G148" s="43"/>
      <c r="H148" s="43"/>
      <c r="I148" s="43"/>
      <c r="J148" s="37">
        <f t="shared" ref="J148:J149" si="116">G148*D148</f>
        <v>0</v>
      </c>
      <c r="K148" s="37">
        <f t="shared" ref="K148:K149" si="117">H148*E148</f>
        <v>0</v>
      </c>
      <c r="L148" s="37">
        <f t="shared" ref="L148:L149" si="118">I148*F148</f>
        <v>0</v>
      </c>
    </row>
    <row r="149" spans="1:12" ht="18.75">
      <c r="A149" s="2"/>
      <c r="B149" s="141"/>
      <c r="C149" s="44" t="s">
        <v>99</v>
      </c>
      <c r="D149" s="33">
        <v>8</v>
      </c>
      <c r="E149" s="27">
        <f t="shared" si="114"/>
        <v>4</v>
      </c>
      <c r="F149" s="27">
        <f t="shared" si="115"/>
        <v>2</v>
      </c>
      <c r="G149" s="34"/>
      <c r="H149" s="34"/>
      <c r="I149" s="34"/>
      <c r="J149" s="37">
        <f t="shared" si="116"/>
        <v>0</v>
      </c>
      <c r="K149" s="37">
        <f t="shared" si="117"/>
        <v>0</v>
      </c>
      <c r="L149" s="37">
        <f t="shared" si="118"/>
        <v>0</v>
      </c>
    </row>
    <row r="150" spans="1:12" ht="16.5" customHeight="1">
      <c r="A150" s="2"/>
      <c r="B150" s="141" t="s">
        <v>179</v>
      </c>
      <c r="C150" s="61" t="s">
        <v>100</v>
      </c>
      <c r="D150" s="61"/>
      <c r="E150" s="61"/>
      <c r="F150" s="61"/>
      <c r="G150" s="61"/>
      <c r="H150" s="61"/>
      <c r="I150" s="61"/>
      <c r="J150" s="61"/>
      <c r="K150" s="61"/>
      <c r="L150" s="61"/>
    </row>
    <row r="151" spans="1:12" ht="18.75">
      <c r="A151" s="2"/>
      <c r="B151" s="141"/>
      <c r="C151" s="35" t="s">
        <v>101</v>
      </c>
      <c r="D151" s="36">
        <v>4</v>
      </c>
      <c r="E151" s="37">
        <f t="shared" ref="E151:E152" si="119">D151/2</f>
        <v>2</v>
      </c>
      <c r="F151" s="37">
        <f t="shared" ref="F151:F152" si="120">E151/2</f>
        <v>1</v>
      </c>
      <c r="G151" s="43"/>
      <c r="H151" s="43"/>
      <c r="I151" s="43"/>
      <c r="J151" s="37">
        <f t="shared" ref="J151:J152" si="121">G151*D151</f>
        <v>0</v>
      </c>
      <c r="K151" s="37">
        <f t="shared" ref="K151:K152" si="122">H151*E151</f>
        <v>0</v>
      </c>
      <c r="L151" s="37">
        <f t="shared" ref="L151:L152" si="123">I151*F151</f>
        <v>0</v>
      </c>
    </row>
    <row r="152" spans="1:12" ht="18.75">
      <c r="A152" s="2"/>
      <c r="B152" s="141"/>
      <c r="C152" s="44" t="s">
        <v>102</v>
      </c>
      <c r="D152" s="33">
        <v>8</v>
      </c>
      <c r="E152" s="27">
        <f t="shared" si="119"/>
        <v>4</v>
      </c>
      <c r="F152" s="27">
        <f t="shared" si="120"/>
        <v>2</v>
      </c>
      <c r="G152" s="34"/>
      <c r="H152" s="34"/>
      <c r="I152" s="34"/>
      <c r="J152" s="37">
        <f t="shared" si="121"/>
        <v>0</v>
      </c>
      <c r="K152" s="37">
        <f t="shared" si="122"/>
        <v>0</v>
      </c>
      <c r="L152" s="37">
        <f t="shared" si="123"/>
        <v>0</v>
      </c>
    </row>
    <row r="153" spans="1:12" ht="16.5" customHeight="1">
      <c r="A153" s="2"/>
      <c r="B153" s="141" t="s">
        <v>180</v>
      </c>
      <c r="C153" s="61" t="s">
        <v>103</v>
      </c>
      <c r="D153" s="61"/>
      <c r="E153" s="61"/>
      <c r="F153" s="61"/>
      <c r="G153" s="61"/>
      <c r="H153" s="61"/>
      <c r="I153" s="61"/>
      <c r="J153" s="61"/>
      <c r="K153" s="61"/>
      <c r="L153" s="61"/>
    </row>
    <row r="154" spans="1:12" ht="18.75">
      <c r="A154" s="2"/>
      <c r="B154" s="141"/>
      <c r="C154" s="35" t="s">
        <v>101</v>
      </c>
      <c r="D154" s="36">
        <v>1</v>
      </c>
      <c r="E154" s="37">
        <f t="shared" ref="E154:E155" si="124">D154/2</f>
        <v>0.5</v>
      </c>
      <c r="F154" s="37">
        <f t="shared" ref="F154:F155" si="125">E154/2</f>
        <v>0.25</v>
      </c>
      <c r="G154" s="43"/>
      <c r="H154" s="43"/>
      <c r="I154" s="43"/>
      <c r="J154" s="37">
        <f t="shared" ref="J154:J155" si="126">G154*D154</f>
        <v>0</v>
      </c>
      <c r="K154" s="37">
        <f t="shared" ref="K154:K155" si="127">H154*E154</f>
        <v>0</v>
      </c>
      <c r="L154" s="37">
        <f t="shared" ref="L154:L155" si="128">I154*F154</f>
        <v>0</v>
      </c>
    </row>
    <row r="155" spans="1:12" ht="18.75">
      <c r="A155" s="2"/>
      <c r="B155" s="141"/>
      <c r="C155" s="44" t="s">
        <v>102</v>
      </c>
      <c r="D155" s="33">
        <v>2</v>
      </c>
      <c r="E155" s="27">
        <f t="shared" si="124"/>
        <v>1</v>
      </c>
      <c r="F155" s="27">
        <f t="shared" si="125"/>
        <v>0.5</v>
      </c>
      <c r="G155" s="34"/>
      <c r="H155" s="34"/>
      <c r="I155" s="34"/>
      <c r="J155" s="37">
        <f t="shared" si="126"/>
        <v>0</v>
      </c>
      <c r="K155" s="37">
        <f t="shared" si="127"/>
        <v>0</v>
      </c>
      <c r="L155" s="37">
        <f t="shared" si="128"/>
        <v>0</v>
      </c>
    </row>
    <row r="156" spans="1:12" ht="16.5" customHeight="1">
      <c r="A156" s="2"/>
      <c r="B156" s="141" t="s">
        <v>181</v>
      </c>
      <c r="C156" s="61" t="s">
        <v>104</v>
      </c>
      <c r="D156" s="61"/>
      <c r="E156" s="61"/>
      <c r="F156" s="61"/>
      <c r="G156" s="61"/>
      <c r="H156" s="61"/>
      <c r="I156" s="61"/>
      <c r="J156" s="61"/>
      <c r="K156" s="61"/>
      <c r="L156" s="61"/>
    </row>
    <row r="157" spans="1:12" ht="18.75">
      <c r="A157" s="2"/>
      <c r="B157" s="141"/>
      <c r="C157" s="35" t="s">
        <v>101</v>
      </c>
      <c r="D157" s="36">
        <v>0.25</v>
      </c>
      <c r="E157" s="37">
        <f t="shared" ref="E157:E158" si="129">D157/2</f>
        <v>0.125</v>
      </c>
      <c r="F157" s="37">
        <f t="shared" ref="F157:F158" si="130">E157/2</f>
        <v>6.25E-2</v>
      </c>
      <c r="G157" s="43"/>
      <c r="H157" s="43"/>
      <c r="I157" s="43"/>
      <c r="J157" s="37">
        <f t="shared" ref="J157:J158" si="131">G157*D157</f>
        <v>0</v>
      </c>
      <c r="K157" s="37">
        <f t="shared" ref="K157:K158" si="132">H157*E157</f>
        <v>0</v>
      </c>
      <c r="L157" s="37">
        <f t="shared" ref="L157:L158" si="133">I157*F157</f>
        <v>0</v>
      </c>
    </row>
    <row r="158" spans="1:12" ht="18.75">
      <c r="A158" s="2"/>
      <c r="B158" s="141"/>
      <c r="C158" s="44" t="s">
        <v>102</v>
      </c>
      <c r="D158" s="33">
        <v>0.5</v>
      </c>
      <c r="E158" s="27">
        <f t="shared" si="129"/>
        <v>0.25</v>
      </c>
      <c r="F158" s="27">
        <f t="shared" si="130"/>
        <v>0.125</v>
      </c>
      <c r="G158" s="34"/>
      <c r="H158" s="34"/>
      <c r="I158" s="34"/>
      <c r="J158" s="37">
        <f t="shared" si="131"/>
        <v>0</v>
      </c>
      <c r="K158" s="37">
        <f t="shared" si="132"/>
        <v>0</v>
      </c>
      <c r="L158" s="37">
        <f t="shared" si="133"/>
        <v>0</v>
      </c>
    </row>
    <row r="159" spans="1:12" ht="16.5" customHeight="1">
      <c r="A159" s="2"/>
      <c r="B159" s="141" t="s">
        <v>182</v>
      </c>
      <c r="C159" s="61" t="s">
        <v>105</v>
      </c>
      <c r="D159" s="61"/>
      <c r="E159" s="61"/>
      <c r="F159" s="61"/>
      <c r="G159" s="61"/>
      <c r="H159" s="61"/>
      <c r="I159" s="61"/>
      <c r="J159" s="61"/>
      <c r="K159" s="61"/>
      <c r="L159" s="61"/>
    </row>
    <row r="160" spans="1:12" ht="18.75">
      <c r="A160" s="2"/>
      <c r="B160" s="141"/>
      <c r="C160" s="35" t="s">
        <v>106</v>
      </c>
      <c r="D160" s="36">
        <v>0.1</v>
      </c>
      <c r="E160" s="37">
        <f t="shared" ref="E160:E161" si="134">D160/2</f>
        <v>0.05</v>
      </c>
      <c r="F160" s="37">
        <f t="shared" ref="F160:F161" si="135">E160/2</f>
        <v>2.5000000000000001E-2</v>
      </c>
      <c r="G160" s="43"/>
      <c r="H160" s="43"/>
      <c r="I160" s="43"/>
      <c r="J160" s="37">
        <f t="shared" ref="J160:J161" si="136">G160*D160</f>
        <v>0</v>
      </c>
      <c r="K160" s="37">
        <f t="shared" ref="K160:K161" si="137">H160*E160</f>
        <v>0</v>
      </c>
      <c r="L160" s="37">
        <f t="shared" ref="L160:L161" si="138">I160*F160</f>
        <v>0</v>
      </c>
    </row>
    <row r="161" spans="1:12" ht="18.75">
      <c r="A161" s="2"/>
      <c r="B161" s="141"/>
      <c r="C161" s="44" t="s">
        <v>107</v>
      </c>
      <c r="D161" s="33">
        <v>0.2</v>
      </c>
      <c r="E161" s="27">
        <f t="shared" si="134"/>
        <v>0.1</v>
      </c>
      <c r="F161" s="27">
        <f t="shared" si="135"/>
        <v>0.05</v>
      </c>
      <c r="G161" s="34"/>
      <c r="H161" s="34"/>
      <c r="I161" s="34"/>
      <c r="J161" s="37">
        <f t="shared" si="136"/>
        <v>0</v>
      </c>
      <c r="K161" s="37">
        <f t="shared" si="137"/>
        <v>0</v>
      </c>
      <c r="L161" s="37">
        <f t="shared" si="138"/>
        <v>0</v>
      </c>
    </row>
    <row r="162" spans="1:12" ht="16.5" customHeight="1">
      <c r="A162" s="2"/>
      <c r="B162" s="141" t="s">
        <v>183</v>
      </c>
      <c r="C162" s="80" t="s">
        <v>108</v>
      </c>
      <c r="D162" s="80"/>
      <c r="E162" s="80"/>
      <c r="F162" s="80"/>
      <c r="G162" s="80"/>
      <c r="H162" s="80"/>
      <c r="I162" s="80"/>
      <c r="J162" s="80"/>
      <c r="K162" s="80"/>
      <c r="L162" s="80"/>
    </row>
    <row r="163" spans="1:12" ht="18.75">
      <c r="A163" s="2"/>
      <c r="B163" s="141"/>
      <c r="C163" s="35" t="s">
        <v>109</v>
      </c>
      <c r="D163" s="36">
        <v>0.5</v>
      </c>
      <c r="E163" s="37">
        <f t="shared" ref="E163:E165" si="139">D163/2</f>
        <v>0.25</v>
      </c>
      <c r="F163" s="37">
        <f t="shared" ref="F163:F165" si="140">E163/2</f>
        <v>0.125</v>
      </c>
      <c r="G163" s="43"/>
      <c r="H163" s="43"/>
      <c r="I163" s="43"/>
      <c r="J163" s="37">
        <f t="shared" ref="J163:J165" si="141">G163*D163</f>
        <v>0</v>
      </c>
      <c r="K163" s="37">
        <f t="shared" ref="K163:K165" si="142">H163*E163</f>
        <v>0</v>
      </c>
      <c r="L163" s="37">
        <f t="shared" ref="L163:L165" si="143">I163*F163</f>
        <v>0</v>
      </c>
    </row>
    <row r="164" spans="1:12" ht="18.75">
      <c r="A164" s="2"/>
      <c r="B164" s="141"/>
      <c r="C164" s="6" t="s">
        <v>110</v>
      </c>
      <c r="D164" s="20">
        <v>0.75</v>
      </c>
      <c r="E164" s="19">
        <f t="shared" si="139"/>
        <v>0.375</v>
      </c>
      <c r="F164" s="19">
        <f t="shared" si="140"/>
        <v>0.1875</v>
      </c>
      <c r="G164" s="7"/>
      <c r="H164" s="7"/>
      <c r="I164" s="7"/>
      <c r="J164" s="37">
        <f t="shared" si="141"/>
        <v>0</v>
      </c>
      <c r="K164" s="37">
        <f t="shared" si="142"/>
        <v>0</v>
      </c>
      <c r="L164" s="37">
        <f t="shared" si="143"/>
        <v>0</v>
      </c>
    </row>
    <row r="165" spans="1:12" ht="18.75">
      <c r="A165" s="2"/>
      <c r="B165" s="141"/>
      <c r="C165" s="6" t="s">
        <v>111</v>
      </c>
      <c r="D165" s="20">
        <v>1</v>
      </c>
      <c r="E165" s="19">
        <f t="shared" si="139"/>
        <v>0.5</v>
      </c>
      <c r="F165" s="19">
        <f t="shared" si="140"/>
        <v>0.25</v>
      </c>
      <c r="G165" s="7"/>
      <c r="H165" s="7"/>
      <c r="I165" s="7"/>
      <c r="J165" s="37">
        <f t="shared" si="141"/>
        <v>0</v>
      </c>
      <c r="K165" s="37">
        <f t="shared" si="142"/>
        <v>0</v>
      </c>
      <c r="L165" s="37">
        <f t="shared" si="143"/>
        <v>0</v>
      </c>
    </row>
    <row r="166" spans="1:12" ht="16.5" customHeight="1">
      <c r="A166" s="2"/>
      <c r="B166" s="141" t="s">
        <v>184</v>
      </c>
      <c r="C166" s="137" t="s">
        <v>112</v>
      </c>
      <c r="D166" s="138">
        <v>0.25</v>
      </c>
      <c r="E166" s="138">
        <f t="shared" ref="E166:F169" si="144">D166/2</f>
        <v>0.125</v>
      </c>
      <c r="F166" s="138">
        <f t="shared" si="144"/>
        <v>6.25E-2</v>
      </c>
      <c r="G166" s="138"/>
      <c r="H166" s="138"/>
      <c r="I166" s="138"/>
      <c r="J166" s="138">
        <f>G166*D166+H166*E166</f>
        <v>0</v>
      </c>
      <c r="K166" s="138"/>
      <c r="L166" s="138"/>
    </row>
    <row r="167" spans="1:12" ht="18.75">
      <c r="A167" s="2"/>
      <c r="B167" s="141"/>
      <c r="C167" s="41" t="s">
        <v>109</v>
      </c>
      <c r="D167" s="28">
        <v>0.25</v>
      </c>
      <c r="E167" s="28">
        <f t="shared" si="144"/>
        <v>0.125</v>
      </c>
      <c r="F167" s="28">
        <f t="shared" si="144"/>
        <v>6.25E-2</v>
      </c>
      <c r="G167" s="50"/>
      <c r="H167" s="50"/>
      <c r="I167" s="50"/>
      <c r="J167" s="28">
        <f t="shared" ref="J167:J169" si="145">G167*D167</f>
        <v>0</v>
      </c>
      <c r="K167" s="28">
        <f t="shared" ref="K167:K169" si="146">H167*E167</f>
        <v>0</v>
      </c>
      <c r="L167" s="28">
        <f t="shared" ref="L167:L169" si="147">I167*F167</f>
        <v>0</v>
      </c>
    </row>
    <row r="168" spans="1:12" ht="18.75">
      <c r="A168" s="2"/>
      <c r="B168" s="141"/>
      <c r="C168" s="41" t="s">
        <v>110</v>
      </c>
      <c r="D168" s="39">
        <v>0.5</v>
      </c>
      <c r="E168" s="28">
        <f t="shared" si="144"/>
        <v>0.25</v>
      </c>
      <c r="F168" s="28">
        <f t="shared" si="144"/>
        <v>0.125</v>
      </c>
      <c r="G168" s="51"/>
      <c r="H168" s="51"/>
      <c r="I168" s="51"/>
      <c r="J168" s="28">
        <f t="shared" si="145"/>
        <v>0</v>
      </c>
      <c r="K168" s="28">
        <f t="shared" si="146"/>
        <v>0</v>
      </c>
      <c r="L168" s="28">
        <f t="shared" si="147"/>
        <v>0</v>
      </c>
    </row>
    <row r="169" spans="1:12" ht="18.75">
      <c r="A169" s="2"/>
      <c r="B169" s="141"/>
      <c r="C169" s="41" t="s">
        <v>111</v>
      </c>
      <c r="D169" s="39">
        <v>0.75</v>
      </c>
      <c r="E169" s="28">
        <f t="shared" si="144"/>
        <v>0.375</v>
      </c>
      <c r="F169" s="28">
        <f t="shared" si="144"/>
        <v>0.1875</v>
      </c>
      <c r="G169" s="40"/>
      <c r="H169" s="40"/>
      <c r="I169" s="40"/>
      <c r="J169" s="28">
        <f t="shared" si="145"/>
        <v>0</v>
      </c>
      <c r="K169" s="28">
        <f t="shared" si="146"/>
        <v>0</v>
      </c>
      <c r="L169" s="28">
        <f t="shared" si="147"/>
        <v>0</v>
      </c>
    </row>
    <row r="170" spans="1:12" ht="16.5" customHeight="1">
      <c r="A170" s="2"/>
      <c r="B170" s="141" t="s">
        <v>185</v>
      </c>
      <c r="C170" s="61" t="s">
        <v>113</v>
      </c>
      <c r="D170" s="61"/>
      <c r="E170" s="61"/>
      <c r="F170" s="61"/>
      <c r="G170" s="61"/>
      <c r="H170" s="61"/>
      <c r="I170" s="61"/>
      <c r="J170" s="61"/>
      <c r="K170" s="61"/>
      <c r="L170" s="61"/>
    </row>
    <row r="171" spans="1:12" ht="18.75">
      <c r="A171" s="2"/>
      <c r="B171" s="141"/>
      <c r="C171" s="41" t="s">
        <v>109</v>
      </c>
      <c r="D171" s="39">
        <v>0.1</v>
      </c>
      <c r="E171" s="28">
        <f t="shared" ref="E171:E173" si="148">D171/2</f>
        <v>0.05</v>
      </c>
      <c r="F171" s="28">
        <f t="shared" ref="F171:F173" si="149">E171/2</f>
        <v>2.5000000000000001E-2</v>
      </c>
      <c r="G171" s="40"/>
      <c r="H171" s="40"/>
      <c r="I171" s="40"/>
      <c r="J171" s="28">
        <f t="shared" ref="J171:J173" si="150">G171*D171</f>
        <v>0</v>
      </c>
      <c r="K171" s="28">
        <f t="shared" ref="K171:K173" si="151">H171*E171</f>
        <v>0</v>
      </c>
      <c r="L171" s="28">
        <f t="shared" ref="L171:L173" si="152">I171*F171</f>
        <v>0</v>
      </c>
    </row>
    <row r="172" spans="1:12" ht="18.75">
      <c r="A172" s="2"/>
      <c r="B172" s="141"/>
      <c r="C172" s="41" t="s">
        <v>110</v>
      </c>
      <c r="D172" s="39">
        <v>0.2</v>
      </c>
      <c r="E172" s="28">
        <f t="shared" si="148"/>
        <v>0.1</v>
      </c>
      <c r="F172" s="28">
        <f t="shared" si="149"/>
        <v>0.05</v>
      </c>
      <c r="G172" s="40"/>
      <c r="H172" s="40"/>
      <c r="I172" s="40"/>
      <c r="J172" s="28">
        <f t="shared" si="150"/>
        <v>0</v>
      </c>
      <c r="K172" s="28">
        <f t="shared" si="151"/>
        <v>0</v>
      </c>
      <c r="L172" s="28">
        <f t="shared" si="152"/>
        <v>0</v>
      </c>
    </row>
    <row r="173" spans="1:12" ht="18.75">
      <c r="A173" s="2"/>
      <c r="B173" s="141"/>
      <c r="C173" s="41" t="s">
        <v>111</v>
      </c>
      <c r="D173" s="39">
        <v>0.3</v>
      </c>
      <c r="E173" s="28">
        <f t="shared" si="148"/>
        <v>0.15</v>
      </c>
      <c r="F173" s="28">
        <f t="shared" si="149"/>
        <v>7.4999999999999997E-2</v>
      </c>
      <c r="G173" s="40"/>
      <c r="H173" s="40"/>
      <c r="I173" s="40"/>
      <c r="J173" s="28">
        <f t="shared" si="150"/>
        <v>0</v>
      </c>
      <c r="K173" s="28">
        <f t="shared" si="151"/>
        <v>0</v>
      </c>
      <c r="L173" s="28">
        <f t="shared" si="152"/>
        <v>0</v>
      </c>
    </row>
    <row r="174" spans="1:12" ht="16.5" customHeight="1">
      <c r="A174" s="2"/>
      <c r="B174" s="141" t="s">
        <v>186</v>
      </c>
      <c r="C174" s="61" t="s">
        <v>114</v>
      </c>
      <c r="D174" s="61"/>
      <c r="E174" s="61"/>
      <c r="F174" s="61"/>
      <c r="G174" s="61"/>
      <c r="H174" s="61"/>
      <c r="I174" s="61"/>
      <c r="J174" s="61"/>
      <c r="K174" s="61"/>
      <c r="L174" s="61"/>
    </row>
    <row r="175" spans="1:12" ht="18.75">
      <c r="A175" s="2"/>
      <c r="B175" s="141"/>
      <c r="C175" s="41" t="s">
        <v>50</v>
      </c>
      <c r="D175" s="39">
        <v>3</v>
      </c>
      <c r="E175" s="28">
        <f t="shared" ref="E175:E176" si="153">D175/2</f>
        <v>1.5</v>
      </c>
      <c r="F175" s="28">
        <f t="shared" ref="F175:F176" si="154">E175/2</f>
        <v>0.75</v>
      </c>
      <c r="G175" s="40"/>
      <c r="H175" s="40"/>
      <c r="I175" s="40"/>
      <c r="J175" s="28">
        <f t="shared" ref="J175:J176" si="155">G175*D175</f>
        <v>0</v>
      </c>
      <c r="K175" s="28">
        <f t="shared" ref="K175:K176" si="156">H175*E175</f>
        <v>0</v>
      </c>
      <c r="L175" s="28">
        <f t="shared" ref="L175:L176" si="157">I175*F175</f>
        <v>0</v>
      </c>
    </row>
    <row r="176" spans="1:12" ht="18.75">
      <c r="A176" s="2"/>
      <c r="B176" s="141"/>
      <c r="C176" s="41" t="s">
        <v>51</v>
      </c>
      <c r="D176" s="39">
        <v>2</v>
      </c>
      <c r="E176" s="28">
        <f t="shared" si="153"/>
        <v>1</v>
      </c>
      <c r="F176" s="28">
        <f t="shared" si="154"/>
        <v>0.5</v>
      </c>
      <c r="G176" s="40"/>
      <c r="H176" s="40"/>
      <c r="I176" s="40"/>
      <c r="J176" s="28">
        <f t="shared" si="155"/>
        <v>0</v>
      </c>
      <c r="K176" s="28">
        <f t="shared" si="156"/>
        <v>0</v>
      </c>
      <c r="L176" s="28">
        <f t="shared" si="157"/>
        <v>0</v>
      </c>
    </row>
    <row r="177" spans="1:12" ht="16.5" customHeight="1">
      <c r="A177" s="2"/>
      <c r="B177" s="141" t="s">
        <v>187</v>
      </c>
      <c r="C177" s="61" t="s">
        <v>115</v>
      </c>
      <c r="D177" s="61"/>
      <c r="E177" s="61"/>
      <c r="F177" s="61"/>
      <c r="G177" s="61"/>
      <c r="H177" s="61"/>
      <c r="I177" s="61"/>
      <c r="J177" s="61"/>
      <c r="K177" s="61"/>
      <c r="L177" s="61"/>
    </row>
    <row r="178" spans="1:12" ht="18.75">
      <c r="A178" s="2"/>
      <c r="B178" s="141"/>
      <c r="C178" s="41" t="s">
        <v>50</v>
      </c>
      <c r="D178" s="39">
        <v>5</v>
      </c>
      <c r="E178" s="28">
        <f t="shared" ref="E178:E179" si="158">D178/2</f>
        <v>2.5</v>
      </c>
      <c r="F178" s="28">
        <f t="shared" ref="F178:F179" si="159">E178/2</f>
        <v>1.25</v>
      </c>
      <c r="G178" s="40"/>
      <c r="H178" s="40"/>
      <c r="I178" s="40"/>
      <c r="J178" s="28">
        <f t="shared" ref="J178:J179" si="160">G178*D178</f>
        <v>0</v>
      </c>
      <c r="K178" s="28">
        <f t="shared" ref="K178:K179" si="161">H178*E178</f>
        <v>0</v>
      </c>
      <c r="L178" s="28">
        <f t="shared" ref="L178:L179" si="162">I178*F178</f>
        <v>0</v>
      </c>
    </row>
    <row r="179" spans="1:12" ht="18.75">
      <c r="A179" s="2"/>
      <c r="B179" s="141"/>
      <c r="C179" s="41" t="s">
        <v>51</v>
      </c>
      <c r="D179" s="39">
        <v>3</v>
      </c>
      <c r="E179" s="28">
        <f t="shared" si="158"/>
        <v>1.5</v>
      </c>
      <c r="F179" s="28">
        <f t="shared" si="159"/>
        <v>0.75</v>
      </c>
      <c r="G179" s="40"/>
      <c r="H179" s="40"/>
      <c r="I179" s="40"/>
      <c r="J179" s="28">
        <f t="shared" si="160"/>
        <v>0</v>
      </c>
      <c r="K179" s="28">
        <f t="shared" si="161"/>
        <v>0</v>
      </c>
      <c r="L179" s="28">
        <f t="shared" si="162"/>
        <v>0</v>
      </c>
    </row>
    <row r="180" spans="1:12" ht="16.5" customHeight="1">
      <c r="A180" s="2"/>
      <c r="B180" s="141" t="s">
        <v>188</v>
      </c>
      <c r="C180" s="80" t="s">
        <v>116</v>
      </c>
      <c r="D180" s="80"/>
      <c r="E180" s="80"/>
      <c r="F180" s="80"/>
      <c r="G180" s="80"/>
      <c r="H180" s="80"/>
      <c r="I180" s="80"/>
      <c r="J180" s="80"/>
      <c r="K180" s="80"/>
      <c r="L180" s="80"/>
    </row>
    <row r="181" spans="1:12" ht="18.75">
      <c r="A181" s="2"/>
      <c r="B181" s="141"/>
      <c r="C181" s="41" t="s">
        <v>117</v>
      </c>
      <c r="D181" s="39">
        <v>2</v>
      </c>
      <c r="E181" s="28">
        <f t="shared" ref="E181:F182" si="163">D181/2</f>
        <v>1</v>
      </c>
      <c r="F181" s="28">
        <f t="shared" si="163"/>
        <v>0.5</v>
      </c>
      <c r="G181" s="40"/>
      <c r="H181" s="40"/>
      <c r="I181" s="40"/>
      <c r="J181" s="28">
        <f t="shared" ref="J181:J182" si="164">G181*D181</f>
        <v>0</v>
      </c>
      <c r="K181" s="28">
        <f t="shared" ref="K181:K182" si="165">H181*E181</f>
        <v>0</v>
      </c>
      <c r="L181" s="28">
        <f t="shared" ref="L181:L182" si="166">I181*F181</f>
        <v>0</v>
      </c>
    </row>
    <row r="182" spans="1:12" ht="18.75">
      <c r="A182" s="2"/>
      <c r="B182" s="141"/>
      <c r="C182" s="41" t="s">
        <v>118</v>
      </c>
      <c r="D182" s="39">
        <v>2</v>
      </c>
      <c r="E182" s="28">
        <f t="shared" si="163"/>
        <v>1</v>
      </c>
      <c r="F182" s="28">
        <f t="shared" si="163"/>
        <v>0.5</v>
      </c>
      <c r="G182" s="40"/>
      <c r="H182" s="40"/>
      <c r="I182" s="40"/>
      <c r="J182" s="28">
        <f t="shared" si="164"/>
        <v>0</v>
      </c>
      <c r="K182" s="28">
        <f t="shared" si="165"/>
        <v>0</v>
      </c>
      <c r="L182" s="28">
        <f t="shared" si="166"/>
        <v>0</v>
      </c>
    </row>
    <row r="183" spans="1:12" ht="16.5" customHeight="1">
      <c r="A183" s="2"/>
      <c r="B183" s="141" t="s">
        <v>189</v>
      </c>
      <c r="C183" s="61" t="s">
        <v>119</v>
      </c>
      <c r="D183" s="61"/>
      <c r="E183" s="61"/>
      <c r="F183" s="61"/>
      <c r="G183" s="61"/>
      <c r="H183" s="61"/>
      <c r="I183" s="61"/>
      <c r="J183" s="61"/>
      <c r="K183" s="61"/>
      <c r="L183" s="61"/>
    </row>
    <row r="184" spans="1:12" ht="18.75">
      <c r="A184" s="2"/>
      <c r="B184" s="141"/>
      <c r="C184" s="41" t="s">
        <v>50</v>
      </c>
      <c r="D184" s="39">
        <v>3</v>
      </c>
      <c r="E184" s="28">
        <f t="shared" ref="E184:E185" si="167">D184/2</f>
        <v>1.5</v>
      </c>
      <c r="F184" s="28">
        <f t="shared" ref="F184:F185" si="168">E184/2</f>
        <v>0.75</v>
      </c>
      <c r="G184" s="40"/>
      <c r="H184" s="40"/>
      <c r="I184" s="40"/>
      <c r="J184" s="28">
        <f t="shared" ref="J184:J185" si="169">G184*D184</f>
        <v>0</v>
      </c>
      <c r="K184" s="28">
        <f t="shared" ref="K184:K185" si="170">H184*E184</f>
        <v>0</v>
      </c>
      <c r="L184" s="28">
        <f t="shared" ref="L184:L185" si="171">I184*F184</f>
        <v>0</v>
      </c>
    </row>
    <row r="185" spans="1:12" ht="18.75">
      <c r="A185" s="2"/>
      <c r="B185" s="141"/>
      <c r="C185" s="41" t="s">
        <v>51</v>
      </c>
      <c r="D185" s="39">
        <v>1</v>
      </c>
      <c r="E185" s="28">
        <f t="shared" si="167"/>
        <v>0.5</v>
      </c>
      <c r="F185" s="28">
        <f t="shared" si="168"/>
        <v>0.25</v>
      </c>
      <c r="G185" s="40"/>
      <c r="H185" s="40"/>
      <c r="I185" s="40"/>
      <c r="J185" s="28">
        <f t="shared" si="169"/>
        <v>0</v>
      </c>
      <c r="K185" s="28">
        <f t="shared" si="170"/>
        <v>0</v>
      </c>
      <c r="L185" s="28">
        <f t="shared" si="171"/>
        <v>0</v>
      </c>
    </row>
    <row r="186" spans="1:12" ht="16.5" customHeight="1">
      <c r="A186" s="2"/>
      <c r="B186" s="141" t="s">
        <v>190</v>
      </c>
      <c r="C186" s="61" t="s">
        <v>120</v>
      </c>
      <c r="D186" s="61">
        <v>3</v>
      </c>
      <c r="E186" s="61">
        <f>D186/4</f>
        <v>0.75</v>
      </c>
      <c r="F186" s="61"/>
      <c r="G186" s="61"/>
      <c r="H186" s="61"/>
      <c r="I186" s="61"/>
      <c r="J186" s="61">
        <f>G186*D186+H186*E186</f>
        <v>0</v>
      </c>
      <c r="K186" s="61"/>
      <c r="L186" s="61"/>
    </row>
    <row r="187" spans="1:12" ht="33">
      <c r="A187" s="2"/>
      <c r="B187" s="141"/>
      <c r="C187" s="41" t="s">
        <v>121</v>
      </c>
      <c r="D187" s="39">
        <v>2</v>
      </c>
      <c r="E187" s="28">
        <f t="shared" ref="E187:E188" si="172">D187/2</f>
        <v>1</v>
      </c>
      <c r="F187" s="28">
        <f t="shared" ref="F187:F188" si="173">E187/2</f>
        <v>0.5</v>
      </c>
      <c r="G187" s="40"/>
      <c r="H187" s="40"/>
      <c r="I187" s="40"/>
      <c r="J187" s="28">
        <f t="shared" ref="J187:J188" si="174">G187*D187</f>
        <v>0</v>
      </c>
      <c r="K187" s="28">
        <f t="shared" ref="K187:K188" si="175">H187*E187</f>
        <v>0</v>
      </c>
      <c r="L187" s="28">
        <f t="shared" ref="L187:L188" si="176">I187*F187</f>
        <v>0</v>
      </c>
    </row>
    <row r="188" spans="1:12" ht="38.25" customHeight="1">
      <c r="A188" s="2"/>
      <c r="B188" s="141"/>
      <c r="C188" s="41" t="s">
        <v>122</v>
      </c>
      <c r="D188" s="39">
        <v>3</v>
      </c>
      <c r="E188" s="28">
        <f t="shared" si="172"/>
        <v>1.5</v>
      </c>
      <c r="F188" s="28">
        <f t="shared" si="173"/>
        <v>0.75</v>
      </c>
      <c r="G188" s="40"/>
      <c r="H188" s="40"/>
      <c r="I188" s="40"/>
      <c r="J188" s="49">
        <f t="shared" si="174"/>
        <v>0</v>
      </c>
      <c r="K188" s="49">
        <f t="shared" si="175"/>
        <v>0</v>
      </c>
      <c r="L188" s="49">
        <f t="shared" si="176"/>
        <v>0</v>
      </c>
    </row>
    <row r="189" spans="1:12" ht="38.25" customHeight="1">
      <c r="A189" s="2"/>
      <c r="B189" s="141"/>
      <c r="C189" s="118" t="s">
        <v>31</v>
      </c>
      <c r="D189" s="119"/>
      <c r="E189" s="119"/>
      <c r="F189" s="119"/>
      <c r="G189" s="119"/>
      <c r="H189" s="119"/>
      <c r="I189" s="120"/>
      <c r="J189" s="60">
        <f>SUM(J143:J188)</f>
        <v>0</v>
      </c>
      <c r="K189" s="60">
        <f t="shared" ref="K189" si="177">SUM(K148:K188)</f>
        <v>0</v>
      </c>
      <c r="L189" s="60">
        <f>SUM(L148:L188)</f>
        <v>0</v>
      </c>
    </row>
    <row r="190" spans="1:12" ht="20.25" customHeight="1">
      <c r="A190" s="2"/>
      <c r="B190" s="141"/>
      <c r="C190" s="75" t="s">
        <v>123</v>
      </c>
      <c r="D190" s="76"/>
      <c r="E190" s="76"/>
      <c r="F190" s="76"/>
      <c r="G190" s="76"/>
      <c r="H190" s="76"/>
      <c r="I190" s="77"/>
      <c r="J190" s="59">
        <f>MIN(130-K190-L190,SUM(J143:J188))</f>
        <v>0</v>
      </c>
      <c r="K190" s="59">
        <f>MIN(65-L190,SUM(K148:K188))</f>
        <v>0</v>
      </c>
      <c r="L190" s="59">
        <f>MIN(32.5,SUM(L148:L188))</f>
        <v>0</v>
      </c>
    </row>
    <row r="191" spans="1:12" ht="18.75">
      <c r="A191" s="2"/>
      <c r="B191" s="141"/>
      <c r="C191" s="73" t="s">
        <v>20</v>
      </c>
      <c r="D191" s="74"/>
      <c r="E191" s="74"/>
      <c r="F191" s="74"/>
      <c r="G191" s="74"/>
      <c r="H191" s="74"/>
      <c r="I191" s="74"/>
      <c r="J191" s="62">
        <f>SUM(J190:L190)</f>
        <v>0</v>
      </c>
      <c r="K191" s="62"/>
      <c r="L191" s="62"/>
    </row>
    <row r="192" spans="1:12" ht="18.75">
      <c r="A192" s="2"/>
      <c r="B192" s="141"/>
      <c r="C192" s="12"/>
      <c r="D192" s="13"/>
      <c r="E192" s="14"/>
      <c r="F192" s="14"/>
      <c r="G192" s="13"/>
      <c r="H192" s="13"/>
      <c r="I192" s="13"/>
      <c r="J192" s="15"/>
      <c r="K192" s="15"/>
      <c r="L192" s="15"/>
    </row>
    <row r="193" spans="1:12" ht="18.75" customHeight="1">
      <c r="A193" s="2"/>
      <c r="B193" s="141" t="s">
        <v>191</v>
      </c>
      <c r="C193" s="98" t="s">
        <v>124</v>
      </c>
      <c r="D193" s="98"/>
      <c r="E193" s="98"/>
      <c r="F193" s="98"/>
      <c r="G193" s="98"/>
      <c r="H193" s="98"/>
      <c r="I193" s="98"/>
      <c r="J193" s="98"/>
      <c r="K193" s="98"/>
      <c r="L193" s="98"/>
    </row>
    <row r="194" spans="1:12" ht="16.5" customHeight="1">
      <c r="A194" s="2"/>
      <c r="B194" s="141"/>
      <c r="C194" s="63"/>
      <c r="D194" s="64" t="s">
        <v>9</v>
      </c>
      <c r="E194" s="65"/>
      <c r="F194" s="66"/>
      <c r="G194" s="70" t="s">
        <v>10</v>
      </c>
      <c r="H194" s="71"/>
      <c r="I194" s="72"/>
      <c r="J194" s="117" t="s">
        <v>22</v>
      </c>
      <c r="K194" s="112"/>
      <c r="L194" s="112"/>
    </row>
    <row r="195" spans="1:12" ht="51">
      <c r="A195" s="2"/>
      <c r="B195" s="141"/>
      <c r="C195" s="63"/>
      <c r="D195" s="67"/>
      <c r="E195" s="68"/>
      <c r="F195" s="69"/>
      <c r="G195" s="10" t="s">
        <v>125</v>
      </c>
      <c r="H195" s="10" t="s">
        <v>126</v>
      </c>
      <c r="I195" s="10" t="s">
        <v>127</v>
      </c>
      <c r="J195" s="125"/>
      <c r="K195" s="125"/>
      <c r="L195" s="125"/>
    </row>
    <row r="196" spans="1:12" ht="18.75">
      <c r="A196" s="2"/>
      <c r="B196" s="141"/>
      <c r="C196" s="63"/>
      <c r="D196" s="23" t="s">
        <v>14</v>
      </c>
      <c r="E196" s="23" t="s">
        <v>15</v>
      </c>
      <c r="F196" s="23" t="s">
        <v>26</v>
      </c>
      <c r="G196" s="23" t="s">
        <v>14</v>
      </c>
      <c r="H196" s="23" t="s">
        <v>15</v>
      </c>
      <c r="I196" s="42" t="s">
        <v>26</v>
      </c>
      <c r="J196" s="47" t="s">
        <v>14</v>
      </c>
      <c r="K196" s="47" t="s">
        <v>15</v>
      </c>
      <c r="L196" s="47" t="s">
        <v>26</v>
      </c>
    </row>
    <row r="197" spans="1:12" ht="16.5" customHeight="1">
      <c r="A197" s="2"/>
      <c r="B197" s="141" t="s">
        <v>192</v>
      </c>
      <c r="C197" s="61" t="s">
        <v>128</v>
      </c>
      <c r="D197" s="61">
        <v>3</v>
      </c>
      <c r="E197" s="61">
        <f>D197/4</f>
        <v>0.75</v>
      </c>
      <c r="F197" s="61"/>
      <c r="G197" s="61"/>
      <c r="H197" s="61"/>
      <c r="I197" s="61"/>
      <c r="J197" s="61">
        <f>G197*D197+H197*E197</f>
        <v>0</v>
      </c>
      <c r="K197" s="61"/>
      <c r="L197" s="61"/>
    </row>
    <row r="198" spans="1:12" ht="16.5" customHeight="1">
      <c r="A198" s="2"/>
      <c r="B198" s="141"/>
      <c r="C198" s="134" t="s">
        <v>129</v>
      </c>
      <c r="D198" s="134"/>
      <c r="E198" s="134"/>
      <c r="F198" s="134"/>
      <c r="G198" s="134"/>
      <c r="H198" s="134"/>
      <c r="I198" s="134"/>
      <c r="J198" s="134"/>
      <c r="K198" s="134"/>
      <c r="L198" s="134"/>
    </row>
    <row r="199" spans="1:12" ht="18.75">
      <c r="A199" s="2"/>
      <c r="B199" s="141"/>
      <c r="C199" s="52" t="s">
        <v>130</v>
      </c>
      <c r="D199" s="39">
        <v>2</v>
      </c>
      <c r="E199" s="27">
        <f t="shared" ref="E199:E200" si="178">D199/2</f>
        <v>1</v>
      </c>
      <c r="F199" s="27">
        <f t="shared" ref="F199:F200" si="179">E199/2</f>
        <v>0.5</v>
      </c>
      <c r="G199" s="55"/>
      <c r="H199" s="55"/>
      <c r="I199" s="55"/>
      <c r="J199" s="28">
        <f t="shared" ref="J199:J200" si="180">G199*D199</f>
        <v>0</v>
      </c>
      <c r="K199" s="28">
        <f t="shared" ref="K199:K200" si="181">H199*E199</f>
        <v>0</v>
      </c>
      <c r="L199" s="28">
        <f t="shared" ref="L199:L200" si="182">I199*F199</f>
        <v>0</v>
      </c>
    </row>
    <row r="200" spans="1:12" ht="18.75">
      <c r="A200" s="2"/>
      <c r="B200" s="141"/>
      <c r="C200" s="52" t="s">
        <v>131</v>
      </c>
      <c r="D200" s="39">
        <v>4</v>
      </c>
      <c r="E200" s="27">
        <f t="shared" si="178"/>
        <v>2</v>
      </c>
      <c r="F200" s="27">
        <f t="shared" si="179"/>
        <v>1</v>
      </c>
      <c r="G200" s="55"/>
      <c r="H200" s="55"/>
      <c r="I200" s="55"/>
      <c r="J200" s="28">
        <f t="shared" si="180"/>
        <v>0</v>
      </c>
      <c r="K200" s="28">
        <f t="shared" si="181"/>
        <v>0</v>
      </c>
      <c r="L200" s="28">
        <f t="shared" si="182"/>
        <v>0</v>
      </c>
    </row>
    <row r="201" spans="1:12" ht="19.5" customHeight="1">
      <c r="A201" s="2"/>
      <c r="B201" s="141"/>
      <c r="C201" s="135" t="s">
        <v>132</v>
      </c>
      <c r="D201" s="136"/>
      <c r="E201" s="136"/>
      <c r="F201" s="136"/>
      <c r="G201" s="136"/>
      <c r="H201" s="136"/>
      <c r="I201" s="136"/>
      <c r="J201" s="136"/>
      <c r="K201" s="136"/>
      <c r="L201" s="136"/>
    </row>
    <row r="202" spans="1:12" ht="18.75">
      <c r="A202" s="2"/>
      <c r="B202" s="141"/>
      <c r="C202" s="52" t="s">
        <v>130</v>
      </c>
      <c r="D202" s="20">
        <v>1</v>
      </c>
      <c r="E202" s="27">
        <f t="shared" ref="E202" si="183">D202/2</f>
        <v>0.5</v>
      </c>
      <c r="F202" s="27">
        <f t="shared" ref="F202" si="184">E202/2</f>
        <v>0.25</v>
      </c>
      <c r="G202" s="56"/>
      <c r="H202" s="56"/>
      <c r="I202" s="56"/>
      <c r="J202" s="28">
        <f t="shared" ref="J202:J203" si="185">G202*D202</f>
        <v>0</v>
      </c>
      <c r="K202" s="28">
        <f t="shared" ref="K202:K203" si="186">H202*E202</f>
        <v>0</v>
      </c>
      <c r="L202" s="28">
        <f t="shared" ref="L202:L203" si="187">I202*F202</f>
        <v>0</v>
      </c>
    </row>
    <row r="203" spans="1:12" ht="18.75">
      <c r="A203" s="2"/>
      <c r="B203" s="141"/>
      <c r="C203" s="53" t="s">
        <v>131</v>
      </c>
      <c r="D203" s="33">
        <v>2</v>
      </c>
      <c r="E203" s="27">
        <f t="shared" ref="E203" si="188">D203/2</f>
        <v>1</v>
      </c>
      <c r="F203" s="27">
        <f t="shared" ref="F203" si="189">E203/2</f>
        <v>0.5</v>
      </c>
      <c r="G203" s="57"/>
      <c r="H203" s="57"/>
      <c r="I203" s="57"/>
      <c r="J203" s="28">
        <f t="shared" si="185"/>
        <v>0</v>
      </c>
      <c r="K203" s="28">
        <f t="shared" si="186"/>
        <v>0</v>
      </c>
      <c r="L203" s="28">
        <f t="shared" si="187"/>
        <v>0</v>
      </c>
    </row>
    <row r="204" spans="1:12" ht="16.5" customHeight="1">
      <c r="A204" s="2"/>
      <c r="B204" s="141" t="s">
        <v>193</v>
      </c>
      <c r="C204" s="61" t="s">
        <v>133</v>
      </c>
      <c r="D204" s="61"/>
      <c r="E204" s="61"/>
      <c r="F204" s="61"/>
      <c r="G204" s="61"/>
      <c r="H204" s="61"/>
      <c r="I204" s="61"/>
      <c r="J204" s="61"/>
      <c r="K204" s="61"/>
      <c r="L204" s="61"/>
    </row>
    <row r="205" spans="1:12" ht="33">
      <c r="A205" s="2"/>
      <c r="B205" s="141"/>
      <c r="C205" s="35" t="s">
        <v>134</v>
      </c>
      <c r="D205" s="36">
        <v>2</v>
      </c>
      <c r="E205" s="37">
        <f t="shared" ref="E205:E207" si="190">D205/2</f>
        <v>1</v>
      </c>
      <c r="F205" s="37">
        <f t="shared" ref="F205:F207" si="191">E205/2</f>
        <v>0.5</v>
      </c>
      <c r="G205" s="58"/>
      <c r="H205" s="58"/>
      <c r="I205" s="58"/>
      <c r="J205" s="28">
        <f t="shared" ref="J205:J207" si="192">G205*D205</f>
        <v>0</v>
      </c>
      <c r="K205" s="28">
        <f t="shared" ref="K205:K207" si="193">H205*E205</f>
        <v>0</v>
      </c>
      <c r="L205" s="28">
        <f t="shared" ref="L205:L207" si="194">I205*F205</f>
        <v>0</v>
      </c>
    </row>
    <row r="206" spans="1:12" ht="33">
      <c r="A206" s="2"/>
      <c r="B206" s="141"/>
      <c r="C206" s="6" t="s">
        <v>135</v>
      </c>
      <c r="D206" s="20">
        <v>3</v>
      </c>
      <c r="E206" s="19">
        <f t="shared" si="190"/>
        <v>1.5</v>
      </c>
      <c r="F206" s="19">
        <f t="shared" si="191"/>
        <v>0.75</v>
      </c>
      <c r="G206" s="56"/>
      <c r="H206" s="56"/>
      <c r="I206" s="56"/>
      <c r="J206" s="28">
        <f t="shared" si="192"/>
        <v>0</v>
      </c>
      <c r="K206" s="28">
        <f t="shared" si="193"/>
        <v>0</v>
      </c>
      <c r="L206" s="28">
        <f t="shared" si="194"/>
        <v>0</v>
      </c>
    </row>
    <row r="207" spans="1:12" ht="33">
      <c r="A207" s="2"/>
      <c r="B207" s="141"/>
      <c r="C207" s="44" t="s">
        <v>136</v>
      </c>
      <c r="D207" s="33">
        <v>4</v>
      </c>
      <c r="E207" s="27">
        <f t="shared" si="190"/>
        <v>2</v>
      </c>
      <c r="F207" s="27">
        <f t="shared" si="191"/>
        <v>1</v>
      </c>
      <c r="G207" s="57"/>
      <c r="H207" s="57"/>
      <c r="I207" s="57"/>
      <c r="J207" s="28">
        <f t="shared" si="192"/>
        <v>0</v>
      </c>
      <c r="K207" s="28">
        <f t="shared" si="193"/>
        <v>0</v>
      </c>
      <c r="L207" s="28">
        <f t="shared" si="194"/>
        <v>0</v>
      </c>
    </row>
    <row r="208" spans="1:12" ht="16.5" customHeight="1">
      <c r="A208" s="2"/>
      <c r="B208" s="141" t="s">
        <v>194</v>
      </c>
      <c r="C208" s="61" t="s">
        <v>137</v>
      </c>
      <c r="D208" s="61"/>
      <c r="E208" s="61"/>
      <c r="F208" s="61"/>
      <c r="G208" s="61"/>
      <c r="H208" s="61"/>
      <c r="I208" s="61"/>
      <c r="J208" s="61"/>
      <c r="K208" s="61"/>
      <c r="L208" s="61"/>
    </row>
    <row r="209" spans="1:12" ht="18.75">
      <c r="A209" s="2"/>
      <c r="B209" s="141"/>
      <c r="C209" s="35" t="s">
        <v>77</v>
      </c>
      <c r="D209" s="36">
        <v>2</v>
      </c>
      <c r="E209" s="37">
        <f t="shared" ref="E209:E211" si="195">D209/2</f>
        <v>1</v>
      </c>
      <c r="F209" s="37">
        <f t="shared" ref="F209:F211" si="196">E209/2</f>
        <v>0.5</v>
      </c>
      <c r="G209" s="58"/>
      <c r="H209" s="58"/>
      <c r="I209" s="58"/>
      <c r="J209" s="28">
        <f t="shared" ref="J209:J211" si="197">G209*D209</f>
        <v>0</v>
      </c>
      <c r="K209" s="28">
        <f t="shared" ref="K209:K211" si="198">H209*E209</f>
        <v>0</v>
      </c>
      <c r="L209" s="28">
        <f t="shared" ref="L209:L211" si="199">I209*F209</f>
        <v>0</v>
      </c>
    </row>
    <row r="210" spans="1:12" ht="18.75">
      <c r="A210" s="2"/>
      <c r="B210" s="141"/>
      <c r="C210" s="6" t="s">
        <v>78</v>
      </c>
      <c r="D210" s="20">
        <v>3</v>
      </c>
      <c r="E210" s="19">
        <f t="shared" si="195"/>
        <v>1.5</v>
      </c>
      <c r="F210" s="19">
        <f t="shared" si="196"/>
        <v>0.75</v>
      </c>
      <c r="G210" s="7"/>
      <c r="H210" s="7"/>
      <c r="I210" s="7"/>
      <c r="J210" s="28">
        <f t="shared" si="197"/>
        <v>0</v>
      </c>
      <c r="K210" s="28">
        <f t="shared" si="198"/>
        <v>0</v>
      </c>
      <c r="L210" s="28">
        <f t="shared" si="199"/>
        <v>0</v>
      </c>
    </row>
    <row r="211" spans="1:12" ht="18.75">
      <c r="A211" s="2"/>
      <c r="B211" s="141"/>
      <c r="C211" s="44" t="s">
        <v>79</v>
      </c>
      <c r="D211" s="33">
        <v>4</v>
      </c>
      <c r="E211" s="27">
        <f t="shared" si="195"/>
        <v>2</v>
      </c>
      <c r="F211" s="27">
        <f t="shared" si="196"/>
        <v>1</v>
      </c>
      <c r="G211" s="34"/>
      <c r="H211" s="34"/>
      <c r="I211" s="34"/>
      <c r="J211" s="49">
        <f t="shared" si="197"/>
        <v>0</v>
      </c>
      <c r="K211" s="49">
        <f t="shared" si="198"/>
        <v>0</v>
      </c>
      <c r="L211" s="49">
        <f t="shared" si="199"/>
        <v>0</v>
      </c>
    </row>
    <row r="212" spans="1:12" ht="16.5" customHeight="1">
      <c r="A212" s="2"/>
      <c r="B212" s="141" t="s">
        <v>195</v>
      </c>
      <c r="C212" s="61" t="s">
        <v>138</v>
      </c>
      <c r="D212" s="61"/>
      <c r="E212" s="61"/>
      <c r="F212" s="61"/>
      <c r="G212" s="61"/>
      <c r="H212" s="61"/>
      <c r="I212" s="61"/>
      <c r="J212" s="61"/>
      <c r="K212" s="61"/>
      <c r="L212" s="61"/>
    </row>
    <row r="213" spans="1:12" ht="18.75">
      <c r="A213" s="2"/>
      <c r="B213" s="141"/>
      <c r="C213" s="35" t="s">
        <v>77</v>
      </c>
      <c r="D213" s="36">
        <v>0.5</v>
      </c>
      <c r="E213" s="37">
        <f t="shared" ref="E213:E216" si="200">D213/2</f>
        <v>0.25</v>
      </c>
      <c r="F213" s="37">
        <f t="shared" ref="F213:F216" si="201">E213/2</f>
        <v>0.125</v>
      </c>
      <c r="G213" s="58"/>
      <c r="H213" s="58"/>
      <c r="I213" s="58"/>
      <c r="J213" s="29">
        <f t="shared" ref="J213:J216" si="202">G213*D213</f>
        <v>0</v>
      </c>
      <c r="K213" s="29">
        <f t="shared" ref="K213:K216" si="203">H213*E213</f>
        <v>0</v>
      </c>
      <c r="L213" s="29">
        <f t="shared" ref="L213:L216" si="204">I213*F213</f>
        <v>0</v>
      </c>
    </row>
    <row r="214" spans="1:12" ht="18.75">
      <c r="A214" s="2"/>
      <c r="B214" s="141"/>
      <c r="C214" s="6" t="s">
        <v>78</v>
      </c>
      <c r="D214" s="20">
        <v>1</v>
      </c>
      <c r="E214" s="19">
        <f t="shared" si="200"/>
        <v>0.5</v>
      </c>
      <c r="F214" s="19">
        <f t="shared" si="201"/>
        <v>0.25</v>
      </c>
      <c r="G214" s="7"/>
      <c r="H214" s="7"/>
      <c r="I214" s="7"/>
      <c r="J214" s="28">
        <f t="shared" si="202"/>
        <v>0</v>
      </c>
      <c r="K214" s="28">
        <f t="shared" si="203"/>
        <v>0</v>
      </c>
      <c r="L214" s="28">
        <f t="shared" si="204"/>
        <v>0</v>
      </c>
    </row>
    <row r="215" spans="1:12" ht="18.75">
      <c r="A215" s="2"/>
      <c r="B215" s="141"/>
      <c r="C215" s="6" t="s">
        <v>79</v>
      </c>
      <c r="D215" s="20">
        <v>1.5</v>
      </c>
      <c r="E215" s="19">
        <f t="shared" si="200"/>
        <v>0.75</v>
      </c>
      <c r="F215" s="19">
        <f t="shared" si="201"/>
        <v>0.375</v>
      </c>
      <c r="G215" s="7"/>
      <c r="H215" s="7"/>
      <c r="I215" s="7"/>
      <c r="J215" s="28">
        <f t="shared" si="202"/>
        <v>0</v>
      </c>
      <c r="K215" s="28">
        <f t="shared" si="203"/>
        <v>0</v>
      </c>
      <c r="L215" s="28">
        <f t="shared" si="204"/>
        <v>0</v>
      </c>
    </row>
    <row r="216" spans="1:12" ht="49.5">
      <c r="A216" s="2"/>
      <c r="B216" s="141" t="s">
        <v>196</v>
      </c>
      <c r="C216" s="32" t="s">
        <v>139</v>
      </c>
      <c r="D216" s="33">
        <v>1</v>
      </c>
      <c r="E216" s="27">
        <f t="shared" si="200"/>
        <v>0.5</v>
      </c>
      <c r="F216" s="27">
        <f t="shared" si="201"/>
        <v>0.25</v>
      </c>
      <c r="G216" s="34"/>
      <c r="H216" s="34"/>
      <c r="I216" s="34"/>
      <c r="J216" s="49">
        <f t="shared" si="202"/>
        <v>0</v>
      </c>
      <c r="K216" s="49">
        <f t="shared" si="203"/>
        <v>0</v>
      </c>
      <c r="L216" s="49">
        <f t="shared" si="204"/>
        <v>0</v>
      </c>
    </row>
    <row r="217" spans="1:12" ht="16.5" customHeight="1">
      <c r="A217" s="2"/>
      <c r="B217" s="141" t="s">
        <v>197</v>
      </c>
      <c r="C217" s="61" t="s">
        <v>140</v>
      </c>
      <c r="D217" s="61"/>
      <c r="E217" s="61"/>
      <c r="F217" s="61"/>
      <c r="G217" s="61"/>
      <c r="H217" s="61"/>
      <c r="I217" s="61"/>
      <c r="J217" s="61"/>
      <c r="K217" s="61"/>
      <c r="L217" s="61"/>
    </row>
    <row r="218" spans="1:12" ht="18.75">
      <c r="A218" s="2"/>
      <c r="B218" s="141"/>
      <c r="C218" s="35" t="s">
        <v>50</v>
      </c>
      <c r="D218" s="36">
        <v>2</v>
      </c>
      <c r="E218" s="37">
        <f t="shared" ref="E218:E219" si="205">D218/2</f>
        <v>1</v>
      </c>
      <c r="F218" s="37">
        <f t="shared" ref="F218:F219" si="206">E218/2</f>
        <v>0.5</v>
      </c>
      <c r="G218" s="43"/>
      <c r="H218" s="43"/>
      <c r="I218" s="43"/>
      <c r="J218" s="29">
        <f t="shared" ref="J218:J219" si="207">G218*D218</f>
        <v>0</v>
      </c>
      <c r="K218" s="29">
        <f t="shared" ref="K218:K219" si="208">H218*E218</f>
        <v>0</v>
      </c>
      <c r="L218" s="29">
        <f t="shared" ref="L218:L219" si="209">I218*F218</f>
        <v>0</v>
      </c>
    </row>
    <row r="219" spans="1:12" ht="18.75">
      <c r="A219" s="2"/>
      <c r="B219" s="141"/>
      <c r="C219" s="44" t="s">
        <v>51</v>
      </c>
      <c r="D219" s="33">
        <v>1</v>
      </c>
      <c r="E219" s="27">
        <f t="shared" si="205"/>
        <v>0.5</v>
      </c>
      <c r="F219" s="27">
        <f t="shared" si="206"/>
        <v>0.25</v>
      </c>
      <c r="G219" s="34"/>
      <c r="H219" s="34"/>
      <c r="I219" s="34"/>
      <c r="J219" s="49">
        <f t="shared" si="207"/>
        <v>0</v>
      </c>
      <c r="K219" s="49">
        <f t="shared" si="208"/>
        <v>0</v>
      </c>
      <c r="L219" s="49">
        <f t="shared" si="209"/>
        <v>0</v>
      </c>
    </row>
    <row r="220" spans="1:12" ht="34.5" customHeight="1">
      <c r="A220" s="2"/>
      <c r="B220" s="141" t="s">
        <v>198</v>
      </c>
      <c r="C220" s="61" t="s">
        <v>141</v>
      </c>
      <c r="D220" s="61"/>
      <c r="E220" s="61"/>
      <c r="F220" s="61"/>
      <c r="G220" s="61"/>
      <c r="H220" s="61"/>
      <c r="I220" s="61"/>
      <c r="J220" s="61"/>
      <c r="K220" s="61"/>
      <c r="L220" s="61"/>
    </row>
    <row r="221" spans="1:12" ht="18.75">
      <c r="A221" s="2"/>
      <c r="B221" s="141"/>
      <c r="C221" s="35" t="s">
        <v>50</v>
      </c>
      <c r="D221" s="36">
        <v>2</v>
      </c>
      <c r="E221" s="37">
        <f t="shared" ref="E221:E222" si="210">D221/2</f>
        <v>1</v>
      </c>
      <c r="F221" s="37">
        <f t="shared" ref="F221:F222" si="211">E221/2</f>
        <v>0.5</v>
      </c>
      <c r="G221" s="43"/>
      <c r="H221" s="43"/>
      <c r="I221" s="43"/>
      <c r="J221" s="29">
        <f t="shared" ref="J221:J222" si="212">G221*D221</f>
        <v>0</v>
      </c>
      <c r="K221" s="29">
        <f t="shared" ref="K221:K222" si="213">H221*E221</f>
        <v>0</v>
      </c>
      <c r="L221" s="29">
        <f t="shared" ref="L221:L222" si="214">I221*F221</f>
        <v>0</v>
      </c>
    </row>
    <row r="222" spans="1:12" ht="18.75">
      <c r="A222" s="2"/>
      <c r="B222" s="141"/>
      <c r="C222" s="6" t="s">
        <v>51</v>
      </c>
      <c r="D222" s="20">
        <v>1</v>
      </c>
      <c r="E222" s="19">
        <f t="shared" si="210"/>
        <v>0.5</v>
      </c>
      <c r="F222" s="19">
        <f t="shared" si="211"/>
        <v>0.25</v>
      </c>
      <c r="G222" s="7"/>
      <c r="H222" s="7"/>
      <c r="I222" s="7"/>
      <c r="J222" s="49">
        <f t="shared" si="212"/>
        <v>0</v>
      </c>
      <c r="K222" s="49">
        <f t="shared" si="213"/>
        <v>0</v>
      </c>
      <c r="L222" s="49">
        <f t="shared" si="214"/>
        <v>0</v>
      </c>
    </row>
    <row r="223" spans="1:12" ht="18.75">
      <c r="A223" s="2"/>
      <c r="B223" s="141"/>
      <c r="C223" s="118" t="s">
        <v>31</v>
      </c>
      <c r="D223" s="119"/>
      <c r="E223" s="119"/>
      <c r="F223" s="119"/>
      <c r="G223" s="119"/>
      <c r="H223" s="119"/>
      <c r="I223" s="120"/>
      <c r="J223" s="60">
        <f t="shared" ref="J223:K223" si="215">SUM(J199:J222)</f>
        <v>0</v>
      </c>
      <c r="K223" s="60">
        <f t="shared" si="215"/>
        <v>0</v>
      </c>
      <c r="L223" s="60">
        <f>SUM(L199:L222)</f>
        <v>0</v>
      </c>
    </row>
    <row r="224" spans="1:12" ht="16.5" customHeight="1">
      <c r="A224" s="2"/>
      <c r="B224" s="141"/>
      <c r="C224" s="75" t="s">
        <v>43</v>
      </c>
      <c r="D224" s="76"/>
      <c r="E224" s="76"/>
      <c r="F224" s="76"/>
      <c r="G224" s="76"/>
      <c r="H224" s="76"/>
      <c r="I224" s="77"/>
      <c r="J224" s="60">
        <f>MIN(60-K224-L224,SUM(J199:J222))</f>
        <v>0</v>
      </c>
      <c r="K224" s="60">
        <f>MIN(30-L224,SUM(K199:K222))</f>
        <v>0</v>
      </c>
      <c r="L224" s="60">
        <f>MIN(15,SUM(L199:L222))</f>
        <v>0</v>
      </c>
    </row>
    <row r="225" spans="1:12" ht="18.75">
      <c r="A225" s="2"/>
      <c r="B225" s="141"/>
      <c r="C225" s="87" t="s">
        <v>20</v>
      </c>
      <c r="D225" s="88"/>
      <c r="E225" s="88"/>
      <c r="F225" s="88"/>
      <c r="G225" s="88"/>
      <c r="H225" s="88"/>
      <c r="I225" s="88"/>
      <c r="J225" s="62">
        <f>SUM(J224:L224)</f>
        <v>0</v>
      </c>
      <c r="K225" s="62"/>
      <c r="L225" s="62"/>
    </row>
    <row r="226" spans="1:12" ht="18.75">
      <c r="A226" s="2"/>
      <c r="B226" s="141"/>
    </row>
    <row r="227" spans="1:12" ht="18.75">
      <c r="A227" s="2"/>
      <c r="B227" s="141"/>
      <c r="C227" s="132" t="s">
        <v>142</v>
      </c>
      <c r="D227" s="132"/>
      <c r="E227" s="132"/>
      <c r="F227" s="132"/>
      <c r="G227" s="132"/>
      <c r="H227" s="132"/>
      <c r="I227" s="133"/>
      <c r="J227" s="129">
        <f>J225+J98+J34+I21+J191+J53+J41+J136</f>
        <v>0</v>
      </c>
      <c r="K227" s="130"/>
      <c r="L227" s="131"/>
    </row>
  </sheetData>
  <mergeCells count="149">
    <mergeCell ref="B1:L1"/>
    <mergeCell ref="B2:L2"/>
    <mergeCell ref="B3:L3"/>
    <mergeCell ref="B4:L4"/>
    <mergeCell ref="C9:L9"/>
    <mergeCell ref="C11:L11"/>
    <mergeCell ref="C6:L6"/>
    <mergeCell ref="C7:L7"/>
    <mergeCell ref="C189:I189"/>
    <mergeCell ref="C223:I223"/>
    <mergeCell ref="I18:L18"/>
    <mergeCell ref="C32:I32"/>
    <mergeCell ref="J225:L225"/>
    <mergeCell ref="J227:L227"/>
    <mergeCell ref="C227:I227"/>
    <mergeCell ref="C224:I224"/>
    <mergeCell ref="C135:I135"/>
    <mergeCell ref="C193:L193"/>
    <mergeCell ref="J194:L195"/>
    <mergeCell ref="C198:L198"/>
    <mergeCell ref="C197:L197"/>
    <mergeCell ref="C201:L201"/>
    <mergeCell ref="C204:L204"/>
    <mergeCell ref="C208:L208"/>
    <mergeCell ref="C212:L212"/>
    <mergeCell ref="C153:L153"/>
    <mergeCell ref="C156:L156"/>
    <mergeCell ref="C159:L159"/>
    <mergeCell ref="C162:L162"/>
    <mergeCell ref="C166:L166"/>
    <mergeCell ref="C170:L170"/>
    <mergeCell ref="C174:L174"/>
    <mergeCell ref="C177:L177"/>
    <mergeCell ref="C180:L180"/>
    <mergeCell ref="C138:L138"/>
    <mergeCell ref="J139:L140"/>
    <mergeCell ref="C110:L110"/>
    <mergeCell ref="D143:F143"/>
    <mergeCell ref="D144:F144"/>
    <mergeCell ref="D145:F145"/>
    <mergeCell ref="D146:F146"/>
    <mergeCell ref="G143:I143"/>
    <mergeCell ref="G144:I144"/>
    <mergeCell ref="G145:I145"/>
    <mergeCell ref="G146:I146"/>
    <mergeCell ref="C134:I134"/>
    <mergeCell ref="C36:L36"/>
    <mergeCell ref="J37:L39"/>
    <mergeCell ref="J40:L40"/>
    <mergeCell ref="J41:L41"/>
    <mergeCell ref="C55:L55"/>
    <mergeCell ref="J56:L57"/>
    <mergeCell ref="J34:L34"/>
    <mergeCell ref="C33:I33"/>
    <mergeCell ref="C28:L28"/>
    <mergeCell ref="C102:C104"/>
    <mergeCell ref="D102:F103"/>
    <mergeCell ref="G102:I102"/>
    <mergeCell ref="C43:L43"/>
    <mergeCell ref="J44:L45"/>
    <mergeCell ref="C52:I52"/>
    <mergeCell ref="J53:L53"/>
    <mergeCell ref="J98:L98"/>
    <mergeCell ref="C97:I97"/>
    <mergeCell ref="C101:L101"/>
    <mergeCell ref="J102:L103"/>
    <mergeCell ref="C89:L89"/>
    <mergeCell ref="C92:L92"/>
    <mergeCell ref="C59:L59"/>
    <mergeCell ref="C63:L63"/>
    <mergeCell ref="C66:L66"/>
    <mergeCell ref="C69:L69"/>
    <mergeCell ref="C72:L72"/>
    <mergeCell ref="C76:L76"/>
    <mergeCell ref="C80:L80"/>
    <mergeCell ref="C83:L83"/>
    <mergeCell ref="C86:L86"/>
    <mergeCell ref="C51:I51"/>
    <mergeCell ref="C96:I96"/>
    <mergeCell ref="C225:I225"/>
    <mergeCell ref="C34:I34"/>
    <mergeCell ref="C41:I41"/>
    <mergeCell ref="C53:I53"/>
    <mergeCell ref="C98:I98"/>
    <mergeCell ref="C136:I136"/>
    <mergeCell ref="D139:F140"/>
    <mergeCell ref="G44:I44"/>
    <mergeCell ref="D56:F57"/>
    <mergeCell ref="G56:I56"/>
    <mergeCell ref="C139:C141"/>
    <mergeCell ref="D37:E38"/>
    <mergeCell ref="C37:C39"/>
    <mergeCell ref="C56:C58"/>
    <mergeCell ref="F37:I37"/>
    <mergeCell ref="F40:G40"/>
    <mergeCell ref="F38:G38"/>
    <mergeCell ref="H38:I38"/>
    <mergeCell ref="F39:G39"/>
    <mergeCell ref="H39:I39"/>
    <mergeCell ref="H40:I40"/>
    <mergeCell ref="C44:C46"/>
    <mergeCell ref="D44:F45"/>
    <mergeCell ref="G139:I139"/>
    <mergeCell ref="C24:C27"/>
    <mergeCell ref="G25:G26"/>
    <mergeCell ref="H25:H26"/>
    <mergeCell ref="C21:H21"/>
    <mergeCell ref="G14:H14"/>
    <mergeCell ref="D24:F26"/>
    <mergeCell ref="I25:I26"/>
    <mergeCell ref="G24:I24"/>
    <mergeCell ref="C13:L13"/>
    <mergeCell ref="I14:L16"/>
    <mergeCell ref="I17:L17"/>
    <mergeCell ref="I19:L19"/>
    <mergeCell ref="I20:L20"/>
    <mergeCell ref="I21:L21"/>
    <mergeCell ref="C23:L23"/>
    <mergeCell ref="J24:L25"/>
    <mergeCell ref="E14:F15"/>
    <mergeCell ref="C14:D16"/>
    <mergeCell ref="C17:D17"/>
    <mergeCell ref="C19:D19"/>
    <mergeCell ref="C20:D20"/>
    <mergeCell ref="C18:D18"/>
    <mergeCell ref="C217:L217"/>
    <mergeCell ref="C220:L220"/>
    <mergeCell ref="C106:L106"/>
    <mergeCell ref="C114:L114"/>
    <mergeCell ref="C124:L124"/>
    <mergeCell ref="C127:L127"/>
    <mergeCell ref="C130:L130"/>
    <mergeCell ref="J136:L136"/>
    <mergeCell ref="C194:C196"/>
    <mergeCell ref="D194:F195"/>
    <mergeCell ref="G194:I194"/>
    <mergeCell ref="C191:I191"/>
    <mergeCell ref="C183:L183"/>
    <mergeCell ref="C186:L186"/>
    <mergeCell ref="J191:L191"/>
    <mergeCell ref="C190:I190"/>
    <mergeCell ref="C142:L142"/>
    <mergeCell ref="J143:L143"/>
    <mergeCell ref="J144:L144"/>
    <mergeCell ref="J145:L145"/>
    <mergeCell ref="J146:L146"/>
    <mergeCell ref="C147:L147"/>
    <mergeCell ref="C150:L150"/>
    <mergeCell ref="C119:L119"/>
  </mergeCells>
  <dataValidations count="2">
    <dataValidation type="whole" allowBlank="1" showInputMessage="1" showErrorMessage="1" errorTitle="Atención" error="Introducir 0 o 1" promptTitle="Atención" prompt="Insertar 0 o 1" sqref="G17:H20" xr:uid="{3CD22E72-7824-4DD4-828C-3FCDD0D45BA3}">
      <formula1>0</formula1>
      <formula2>1</formula2>
    </dataValidation>
    <dataValidation type="whole" allowBlank="1" showInputMessage="1" showErrorMessage="1" errorTitle="Atención" error="Insertar 0 o 1" promptTitle="Atención" prompt="Insertar 0 o 1" sqref="G143:I146" xr:uid="{0EA5CC76-4676-41CE-91F9-C6645E886B58}">
      <formula1>0</formula1>
      <formula2>1</formula2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c15edec-c94c-48f8-8b02-96fa689750ae" xsi:nil="true"/>
    <lcf76f155ced4ddcb4097134ff3c332f xmlns="1b538597-5253-466c-98b9-ead4868bbadc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50A9250AAB83B44BC43F156A98BBDDB" ma:contentTypeVersion="14" ma:contentTypeDescription="Create a new document." ma:contentTypeScope="" ma:versionID="1aa21021d63b15e751c8f5e65b089e4a">
  <xsd:schema xmlns:xsd="http://www.w3.org/2001/XMLSchema" xmlns:xs="http://www.w3.org/2001/XMLSchema" xmlns:p="http://schemas.microsoft.com/office/2006/metadata/properties" xmlns:ns2="1b538597-5253-466c-98b9-ead4868bbadc" xmlns:ns3="cc15edec-c94c-48f8-8b02-96fa689750ae" targetNamespace="http://schemas.microsoft.com/office/2006/metadata/properties" ma:root="true" ma:fieldsID="7504ddc8b6b3d2df53dd1b3cb2e703cf" ns2:_="" ns3:_="">
    <xsd:import namespace="1b538597-5253-466c-98b9-ead4868bbadc"/>
    <xsd:import namespace="cc15edec-c94c-48f8-8b02-96fa689750a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538597-5253-466c-98b9-ead4868bbad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2b063932-f173-4154-82f3-97ca89cdde1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15edec-c94c-48f8-8b02-96fa689750ae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ee0cca47-92fa-4369-bdf1-a8724694d6f2}" ma:internalName="TaxCatchAll" ma:showField="CatchAllData" ma:web="cc15edec-c94c-48f8-8b02-96fa689750a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9096D3A-11A6-4699-8A72-11C93A4F99DD}">
  <ds:schemaRefs>
    <ds:schemaRef ds:uri="http://www.w3.org/XML/1998/namespace"/>
    <ds:schemaRef ds:uri="http://purl.org/dc/dcmitype/"/>
    <ds:schemaRef ds:uri="1b538597-5253-466c-98b9-ead4868bbadc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cc15edec-c94c-48f8-8b02-96fa689750a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BF0C821C-3BC6-41F2-8274-EE142E9F490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5190BF0-7866-49C4-921E-7AB00645232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538597-5253-466c-98b9-ead4868bbadc"/>
    <ds:schemaRef ds:uri="cc15edec-c94c-48f8-8b02-96fa689750a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Manager/>
  <Company>Universidad de Sonora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Revisor</dc:creator>
  <cp:keywords/>
  <dc:description/>
  <cp:lastModifiedBy>DEPARTAMENTO DE MATEMÁTICAS</cp:lastModifiedBy>
  <cp:revision/>
  <cp:lastPrinted>2025-06-06T20:10:19Z</cp:lastPrinted>
  <dcterms:created xsi:type="dcterms:W3CDTF">2024-10-13T20:07:23Z</dcterms:created>
  <dcterms:modified xsi:type="dcterms:W3CDTF">2025-06-06T20:14:22Z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0x010100550A9250AAB83B44BC43F156A98BBDDB</vt:lpwstr>
  </property>
  <property fmtid="{D5CDD505-2E9C-101B-9397-08002B2CF9AE}" pid="3" name="MediaServiceImageTags">
    <vt:lpwstr/>
  </property>
</Properties>
</file>