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lejandrina_bautista_unison_mx/Documents/ACTIVIDADES DE 2025/Evaluacion curricular 2025-1/"/>
    </mc:Choice>
  </mc:AlternateContent>
  <xr:revisionPtr revIDLastSave="15" documentId="8_{88A8FBA4-5233-49B3-9B8D-6882427CC11A}" xr6:coauthVersionLast="47" xr6:coauthVersionMax="47" xr10:uidLastSave="{AEE8CA43-F455-4841-9386-4519125E3D54}"/>
  <bookViews>
    <workbookView xWindow="-120" yWindow="-120" windowWidth="29040" windowHeight="1572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" l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<sst xmlns="http://schemas.openxmlformats.org/spreadsheetml/2006/main" count="301" uniqueCount="144">
  <si>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</si>
  <si>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</si>
  <si>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</si>
  <si>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</si>
  <si>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</si>
  <si>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</si>
  <si>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</si>
  <si>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</si>
  <si>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</si>
  <si>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</si>
  <si>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</si>
  <si>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</si>
  <si>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</si>
  <si>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</si>
  <si>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</si>
  <si>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</si>
  <si>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</si>
  <si>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</si>
  <si>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</si>
  <si>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</si>
  <si>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</si>
  <si>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</si>
  <si>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</si>
  <si>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</si>
  <si>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</si>
  <si>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</si>
  <si>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</si>
  <si>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</si>
  <si>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</si>
  <si>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</si>
  <si>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</si>
  <si>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</si>
  <si>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</si>
  <si>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</si>
  <si>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</si>
  <si>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</si>
  <si>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</si>
  <si>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</si>
  <si>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</si>
  <si>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</si>
  <si>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</si>
  <si>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</si>
  <si>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</si>
  <si>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</si>
  <si>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</si>
  <si>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</si>
  <si>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</si>
  <si>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</si>
  <si>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</si>
  <si>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</si>
  <si>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</si>
  <si>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</si>
  <si>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</si>
  <si>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</si>
  <si>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</si>
  <si>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</si>
  <si>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</si>
  <si>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</si>
  <si>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</si>
  <si>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</si>
  <si>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</si>
  <si>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</si>
  <si>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</si>
  <si>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</si>
  <si>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</si>
  <si>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</si>
  <si>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</si>
  <si>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</si>
  <si>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</si>
  <si>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</si>
  <si>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</si>
  <si>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</si>
  <si>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</si>
  <si>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</si>
  <si>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</si>
  <si>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</si>
  <si>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</si>
  <si>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</si>
  <si>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</si>
  <si>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</si>
  <si>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</si>
  <si>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</si>
  <si>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</si>
  <si>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</si>
  <si>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</si>
  <si>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</si>
  <si>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</si>
  <si>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</si>
  <si>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</si>
  <si>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</si>
  <si>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</si>
  <si>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</si>
  <si>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</si>
  <si>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</si>
  <si>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</si>
  <si>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</si>
  <si>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</si>
  <si>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</si>
  <si>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</si>
  <si>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</si>
  <si>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</si>
  <si>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</si>
  <si>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</si>
  <si>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</si>
  <si>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</si>
  <si>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</si>
  <si>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</si>
  <si>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</si>
  <si>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</si>
  <si>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</si>
  <si>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</si>
  <si>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</si>
  <si>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</si>
  <si>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</si>
  <si>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</si>
  <si>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</si>
  <si>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</si>
  <si>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</si>
  <si>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</si>
  <si>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</si>
  <si>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</si>
  <si>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</si>
  <si>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</si>
  <si>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</si>
  <si>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</si>
  <si>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</si>
  <si>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</si>
  <si>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</si>
  <si>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</si>
  <si>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</si>
  <si>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</si>
  <si>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</si>
  <si>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</si>
  <si>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</si>
  <si>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</si>
  <si>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</si>
  <si>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</si>
  <si>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</si>
  <si>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</si>
  <si>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</si>
  <si>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</si>
  <si>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</si>
  <si>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CABRERA GERMAN DAGOBERTO</t>
  </si>
  <si>
    <t>Área de trabajo o asignatura: 0085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</si>
</sst>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zoomScaleNormal="100" zoomScaleSheetLayoutView="100" zoomScalePageLayoutView="140" workbookViewId="0">
      <selection activeCell="Q8" sqref="Q8"/>
    </sheetView>
  </sheetViews>
  <sheetFormatPr baseColWidth="10" defaultColWidth="11.42578125" defaultRowHeight="15"/>
  <cols>
    <col min="1" max="1" width="13.140625" customWidth="1"/>
    <col min="2" max="2" width="6.28515625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6"/>
      <c r="B1" s="1" t="s">
        <v>0</v>
      </c>
    </row>
    <row r="2" spans="1:12" ht="27.75">
      <c r="A2" s="6"/>
      <c r="B2" s="2" t="s">
        <v>1</v>
      </c>
    </row>
    <row r="3" spans="1:12" ht="21.75">
      <c r="A3" s="6"/>
      <c r="B3" s="4" t="s">
        <v>2</v>
      </c>
    </row>
    <row r="4" spans="1:12" ht="21.75">
      <c r="A4" s="6"/>
      <c r="B4" s="4" t="s">
        <v>3</v>
      </c>
    </row>
    <row r="5" spans="1:12">
      <c r="A5" s="6"/>
    </row>
    <row r="6" spans="1:12" ht="18.75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8.75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8.75">
      <c r="A9" s="6"/>
      <c r="C9" s="3" t="s">
        <v>143</v>
      </c>
      <c r="D9" s="12"/>
      <c r="E9" s="13"/>
      <c r="F9" s="13"/>
      <c r="G9" s="13"/>
      <c r="H9" s="14"/>
      <c r="I9" s="14"/>
      <c r="J9" s="14"/>
    </row>
    <row r="10" spans="1:12">
      <c r="A10" s="6"/>
    </row>
    <row r="11" spans="1:12" ht="18.75">
      <c r="A11" s="6"/>
      <c r="C11" s="3" t="s">
        <v>6</v>
      </c>
      <c r="D11" s="12"/>
      <c r="E11" s="139" t="s">
        <v>142</v>
      </c>
      <c r="F11" s="139"/>
      <c r="G11" s="139"/>
      <c r="H11" s="139"/>
      <c r="I11" s="139"/>
      <c r="J11" s="139"/>
    </row>
    <row r="12" spans="1:12">
      <c r="A12" s="6"/>
    </row>
    <row r="13" spans="1:12" ht="18.75" customHeight="1">
      <c r="A13" s="6"/>
      <c r="C13" s="108" t="s">
        <v>7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8</v>
      </c>
      <c r="F14" s="75"/>
      <c r="G14" s="100" t="s">
        <v>9</v>
      </c>
      <c r="H14" s="101"/>
      <c r="I14" s="109" t="s">
        <v>10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11</v>
      </c>
      <c r="H15" s="16" t="s">
        <v>12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13</v>
      </c>
      <c r="F16" s="16" t="s">
        <v>14</v>
      </c>
      <c r="G16" s="16" t="s">
        <v>13</v>
      </c>
      <c r="H16" s="16" t="s">
        <v>14</v>
      </c>
      <c r="I16" s="110"/>
      <c r="J16" s="110"/>
      <c r="K16" s="110"/>
      <c r="L16" s="110"/>
    </row>
    <row r="17" spans="1:12" ht="15.75">
      <c r="A17" s="6"/>
      <c r="C17" s="118" t="s">
        <v>15</v>
      </c>
      <c r="D17" s="119"/>
      <c r="E17" s="27">
        <v>30</v>
      </c>
      <c r="F17" s="27">
        <v>0</v>
      </c>
      <c r="G17" s="9"/>
      <c r="H17" s="9">
        <v>1</v>
      </c>
      <c r="I17" s="111">
        <f>MAX(G17*E17,H17*F17)</f>
        <v>0</v>
      </c>
      <c r="J17" s="111"/>
      <c r="K17" s="111"/>
      <c r="L17" s="111"/>
    </row>
    <row r="18" spans="1:12" ht="15.75">
      <c r="A18" s="6"/>
      <c r="C18" s="118" t="s">
        <v>16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5.75">
      <c r="A19" s="6"/>
      <c r="C19" s="118" t="s">
        <v>17</v>
      </c>
      <c r="D19" s="119"/>
      <c r="E19" s="27">
        <v>100</v>
      </c>
      <c r="F19" s="27">
        <v>35</v>
      </c>
      <c r="G19" s="9"/>
      <c r="H19" s="9">
        <v>1</v>
      </c>
      <c r="I19" s="111">
        <f>MAX(G19*E19,H19*F19)</f>
        <v>35</v>
      </c>
      <c r="J19" s="111"/>
      <c r="K19" s="111"/>
      <c r="L19" s="111"/>
    </row>
    <row r="20" spans="1:12" ht="15.75">
      <c r="A20" s="6"/>
      <c r="C20" s="118" t="s">
        <v>18</v>
      </c>
      <c r="D20" s="119"/>
      <c r="E20" s="27">
        <v>200</v>
      </c>
      <c r="F20" s="27">
        <v>70</v>
      </c>
      <c r="G20" s="9"/>
      <c r="H20" s="9">
        <v>1</v>
      </c>
      <c r="I20" s="111">
        <f>MAX(G20*E20,H20*F20)</f>
        <v>70</v>
      </c>
      <c r="J20" s="111"/>
      <c r="K20" s="111"/>
      <c r="L20" s="111"/>
    </row>
    <row r="21" spans="1:12" ht="15.75">
      <c r="A21" s="6"/>
      <c r="C21" s="97" t="s">
        <v>19</v>
      </c>
      <c r="D21" s="98"/>
      <c r="E21" s="98"/>
      <c r="F21" s="98"/>
      <c r="G21" s="98"/>
      <c r="H21" s="99"/>
      <c r="I21" s="112">
        <f>IF(OR(G17=1,H17=1), MAX(I17:J20),"No cumple requisito")</f>
        <v>70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20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8</v>
      </c>
      <c r="E24" s="103"/>
      <c r="F24" s="104"/>
      <c r="G24" s="105" t="s">
        <v>9</v>
      </c>
      <c r="H24" s="106"/>
      <c r="I24" s="107"/>
      <c r="J24" s="110" t="s">
        <v>21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22</v>
      </c>
      <c r="H25" s="95" t="s">
        <v>23</v>
      </c>
      <c r="I25" s="95" t="s">
        <v>24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13</v>
      </c>
      <c r="K26" s="30" t="s">
        <v>14</v>
      </c>
      <c r="L26" s="30" t="s">
        <v>25</v>
      </c>
    </row>
    <row r="27" spans="1:12" ht="16.5">
      <c r="A27" s="6"/>
      <c r="C27" s="92"/>
      <c r="D27" s="16" t="s">
        <v>13</v>
      </c>
      <c r="E27" s="16" t="s">
        <v>14</v>
      </c>
      <c r="F27" s="16" t="s">
        <v>25</v>
      </c>
      <c r="G27" s="16" t="s">
        <v>13</v>
      </c>
      <c r="H27" s="16" t="s">
        <v>14</v>
      </c>
      <c r="I27" s="16" t="s">
        <v>25</v>
      </c>
      <c r="J27" s="30" t="s">
        <v>13</v>
      </c>
      <c r="K27" s="30" t="s">
        <v>14</v>
      </c>
      <c r="L27" s="30" t="s">
        <v>25</v>
      </c>
    </row>
    <row r="28" spans="1:12" ht="16.5" customHeight="1">
      <c r="A28" s="6"/>
      <c r="C28" s="134" t="s">
        <v>26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31.5">
      <c r="A29" s="6"/>
      <c r="C29" s="7" t="s">
        <v>27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5.75">
      <c r="A30" s="6"/>
      <c r="C30" s="7" t="s">
        <v>28</v>
      </c>
      <c r="D30" s="27">
        <v>5</v>
      </c>
      <c r="E30" s="27">
        <f>D30/2</f>
        <v>2.5</v>
      </c>
      <c r="F30" s="27">
        <f t="shared" si="0"/>
        <v>1.25</v>
      </c>
      <c r="G30" s="8">
        <v>1</v>
      </c>
      <c r="H30" s="8">
        <v>2</v>
      </c>
      <c r="I30" s="8">
        <v>3</v>
      </c>
      <c r="J30" s="27">
        <f t="shared" si="1"/>
        <v>5</v>
      </c>
      <c r="K30" s="27">
        <f t="shared" si="1"/>
        <v>5</v>
      </c>
      <c r="L30" s="27">
        <f t="shared" si="1"/>
        <v>3.75</v>
      </c>
    </row>
    <row r="31" spans="1:12" ht="31.5">
      <c r="A31" s="6"/>
      <c r="C31" s="25" t="s">
        <v>29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 ht="16.5">
      <c r="A32" s="6"/>
      <c r="C32" s="128" t="s">
        <v>30</v>
      </c>
      <c r="D32" s="129"/>
      <c r="E32" s="129"/>
      <c r="F32" s="129"/>
      <c r="G32" s="129"/>
      <c r="H32" s="129"/>
      <c r="I32" s="130"/>
      <c r="J32" s="68">
        <f t="shared" ref="J32:K32" si="2">SUM(J29:J31)</f>
        <v>5</v>
      </c>
      <c r="K32" s="68">
        <f t="shared" si="2"/>
        <v>5</v>
      </c>
      <c r="L32" s="68">
        <f>SUM(L29:L31)</f>
        <v>3.75</v>
      </c>
    </row>
    <row r="33" spans="1:12" ht="16.5">
      <c r="A33" s="6"/>
      <c r="C33" s="84" t="s">
        <v>31</v>
      </c>
      <c r="D33" s="85"/>
      <c r="E33" s="85"/>
      <c r="F33" s="85"/>
      <c r="G33" s="85"/>
      <c r="H33" s="85"/>
      <c r="I33" s="86"/>
      <c r="J33" s="68">
        <f>MIN(150-K33-L33,SUM(J29:J31))</f>
        <v>5</v>
      </c>
      <c r="K33" s="68">
        <f>MIN(75-L33,SUM(K29:K31))</f>
        <v>5</v>
      </c>
      <c r="L33" s="68">
        <f>MIN(37.5,SUM(L29:L31))</f>
        <v>3.75</v>
      </c>
    </row>
    <row r="34" spans="1:12" ht="15.75">
      <c r="A34" s="6"/>
      <c r="C34" s="97" t="s">
        <v>19</v>
      </c>
      <c r="D34" s="98"/>
      <c r="E34" s="98"/>
      <c r="F34" s="98"/>
      <c r="G34" s="98"/>
      <c r="H34" s="98"/>
      <c r="I34" s="98"/>
      <c r="J34" s="71">
        <f>SUM(J33:L33)</f>
        <v>13.75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32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8</v>
      </c>
      <c r="E37" s="74"/>
      <c r="F37" s="122" t="s">
        <v>9</v>
      </c>
      <c r="G37" s="122"/>
      <c r="H37" s="122"/>
      <c r="I37" s="122"/>
      <c r="J37" s="127" t="s">
        <v>21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33</v>
      </c>
      <c r="G38" s="125"/>
      <c r="H38" s="125" t="s">
        <v>34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13</v>
      </c>
      <c r="E39" s="35" t="s">
        <v>14</v>
      </c>
      <c r="F39" s="125" t="s">
        <v>13</v>
      </c>
      <c r="G39" s="125"/>
      <c r="H39" s="125" t="s">
        <v>14</v>
      </c>
      <c r="I39" s="125"/>
      <c r="J39" s="131"/>
      <c r="K39" s="120"/>
      <c r="L39" s="120"/>
    </row>
    <row r="40" spans="1:12" ht="31.5">
      <c r="A40" s="6"/>
      <c r="C40" s="7" t="s">
        <v>26</v>
      </c>
      <c r="D40" s="27">
        <v>2</v>
      </c>
      <c r="E40" s="27">
        <f>D40/2</f>
        <v>1</v>
      </c>
      <c r="F40" s="123"/>
      <c r="G40" s="124"/>
      <c r="H40" s="123">
        <v>5</v>
      </c>
      <c r="I40" s="126"/>
      <c r="J40" s="132">
        <f>F40*D40+H40*E40</f>
        <v>5</v>
      </c>
      <c r="K40" s="132"/>
      <c r="L40" s="132"/>
    </row>
    <row r="41" spans="1:12" ht="15.75">
      <c r="A41" s="6"/>
      <c r="C41" s="97" t="s">
        <v>19</v>
      </c>
      <c r="D41" s="98"/>
      <c r="E41" s="98"/>
      <c r="F41" s="98"/>
      <c r="G41" s="98"/>
      <c r="H41" s="98"/>
      <c r="I41" s="98"/>
      <c r="J41" s="71">
        <f>MIN(J40,50)</f>
        <v>5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35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8</v>
      </c>
      <c r="E44" s="74"/>
      <c r="F44" s="75"/>
      <c r="G44" s="79" t="s">
        <v>9</v>
      </c>
      <c r="H44" s="80"/>
      <c r="I44" s="81"/>
      <c r="J44" s="110" t="s">
        <v>21</v>
      </c>
      <c r="K44" s="110"/>
      <c r="L44" s="110"/>
    </row>
    <row r="45" spans="1:12" ht="38.25">
      <c r="A45" s="6"/>
      <c r="C45" s="72"/>
      <c r="D45" s="76"/>
      <c r="E45" s="77"/>
      <c r="F45" s="78"/>
      <c r="G45" s="17" t="s">
        <v>22</v>
      </c>
      <c r="H45" s="17" t="s">
        <v>36</v>
      </c>
      <c r="I45" s="17" t="s">
        <v>37</v>
      </c>
      <c r="J45" s="110"/>
      <c r="K45" s="110"/>
      <c r="L45" s="110"/>
    </row>
    <row r="46" spans="1:12" ht="16.5">
      <c r="A46" s="6"/>
      <c r="C46" s="92"/>
      <c r="D46" s="16" t="s">
        <v>13</v>
      </c>
      <c r="E46" s="16" t="s">
        <v>14</v>
      </c>
      <c r="F46" s="16" t="s">
        <v>25</v>
      </c>
      <c r="G46" s="16" t="s">
        <v>13</v>
      </c>
      <c r="H46" s="16" t="s">
        <v>14</v>
      </c>
      <c r="I46" s="18" t="s">
        <v>25</v>
      </c>
      <c r="J46" s="30" t="s">
        <v>13</v>
      </c>
      <c r="K46" s="30" t="s">
        <v>14</v>
      </c>
      <c r="L46" s="30" t="s">
        <v>25</v>
      </c>
    </row>
    <row r="47" spans="1:12" ht="51.75" customHeight="1">
      <c r="A47" s="6"/>
      <c r="C47" s="10" t="s">
        <v>38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>
        <v>30</v>
      </c>
      <c r="J47" s="27">
        <f>G47*D47</f>
        <v>0</v>
      </c>
      <c r="K47" s="27">
        <f>H47*E47</f>
        <v>0</v>
      </c>
      <c r="L47" s="27">
        <f>I47*F47</f>
        <v>0.375</v>
      </c>
    </row>
    <row r="48" spans="1:12" ht="66.75" customHeight="1">
      <c r="A48" s="6"/>
      <c r="C48" s="10" t="s">
        <v>39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f>40+20+20+20+40+20+20+50+20</f>
        <v>250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2.5</v>
      </c>
    </row>
    <row r="49" spans="1:12" ht="37.5" customHeight="1">
      <c r="A49" s="6"/>
      <c r="C49" s="10" t="s">
        <v>40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41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8" t="s">
        <v>30</v>
      </c>
      <c r="D51" s="129"/>
      <c r="E51" s="129"/>
      <c r="F51" s="129"/>
      <c r="G51" s="129"/>
      <c r="H51" s="129"/>
      <c r="I51" s="130"/>
      <c r="J51" s="69">
        <f t="shared" ref="J51:K51" si="7">SUM(J47:J50)</f>
        <v>0</v>
      </c>
      <c r="K51" s="69">
        <f t="shared" si="7"/>
        <v>0</v>
      </c>
      <c r="L51" s="69">
        <f>SUM(L47:L50)</f>
        <v>2.875</v>
      </c>
    </row>
    <row r="52" spans="1:12" ht="28.5" customHeight="1">
      <c r="A52" s="6"/>
      <c r="C52" s="84" t="s">
        <v>42</v>
      </c>
      <c r="D52" s="85"/>
      <c r="E52" s="85"/>
      <c r="F52" s="85"/>
      <c r="G52" s="85"/>
      <c r="H52" s="85"/>
      <c r="I52" s="86"/>
      <c r="J52" s="69">
        <f>MIN(60-K52-L52,SUM(J47:J50))</f>
        <v>0</v>
      </c>
      <c r="K52" s="69">
        <f>MIN(30-L52,SUM(K47:K50))</f>
        <v>0</v>
      </c>
      <c r="L52" s="69">
        <f>MIN(15,SUM(L47:L50))</f>
        <v>2.875</v>
      </c>
    </row>
    <row r="53" spans="1:12" ht="15.75">
      <c r="A53" s="6"/>
      <c r="C53" s="97" t="s">
        <v>19</v>
      </c>
      <c r="D53" s="98"/>
      <c r="E53" s="98"/>
      <c r="F53" s="98"/>
      <c r="G53" s="98"/>
      <c r="H53" s="98"/>
      <c r="I53" s="99"/>
      <c r="J53" s="71">
        <f>SUM(J52:L52)</f>
        <v>2.875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43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8</v>
      </c>
      <c r="E56" s="74"/>
      <c r="F56" s="74"/>
      <c r="G56" s="120" t="s">
        <v>9</v>
      </c>
      <c r="H56" s="120"/>
      <c r="I56" s="120"/>
      <c r="J56" s="127" t="s">
        <v>21</v>
      </c>
      <c r="K56" s="122"/>
      <c r="L56" s="122"/>
    </row>
    <row r="57" spans="1:12" ht="38.25">
      <c r="A57" s="6"/>
      <c r="C57" s="72"/>
      <c r="D57" s="76"/>
      <c r="E57" s="77"/>
      <c r="F57" s="78"/>
      <c r="G57" s="39" t="s">
        <v>22</v>
      </c>
      <c r="H57" s="39" t="s">
        <v>36</v>
      </c>
      <c r="I57" s="40" t="s">
        <v>37</v>
      </c>
      <c r="J57" s="120"/>
      <c r="K57" s="120"/>
      <c r="L57" s="120"/>
    </row>
    <row r="58" spans="1:12" ht="16.5">
      <c r="A58" s="6"/>
      <c r="C58" s="72"/>
      <c r="D58" s="32" t="s">
        <v>13</v>
      </c>
      <c r="E58" s="32" t="s">
        <v>14</v>
      </c>
      <c r="F58" s="32" t="s">
        <v>25</v>
      </c>
      <c r="G58" s="32" t="s">
        <v>13</v>
      </c>
      <c r="H58" s="32" t="s">
        <v>14</v>
      </c>
      <c r="I58" s="51" t="s">
        <v>25</v>
      </c>
      <c r="J58" s="34" t="s">
        <v>13</v>
      </c>
      <c r="K58" s="34" t="s">
        <v>14</v>
      </c>
      <c r="L58" s="34" t="s">
        <v>25</v>
      </c>
    </row>
    <row r="59" spans="1:12" s="24" customFormat="1" ht="16.5" customHeight="1">
      <c r="A59" s="6"/>
      <c r="C59" s="70" t="s">
        <v>44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45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46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 ht="33">
      <c r="A62" s="23"/>
      <c r="C62" s="53" t="s">
        <v>47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48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 ht="16.5">
      <c r="A64" s="23"/>
      <c r="C64" s="44" t="s">
        <v>49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 ht="16.5">
      <c r="A65" s="23"/>
      <c r="C65" s="53" t="s">
        <v>50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51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 ht="16.5">
      <c r="A67" s="23"/>
      <c r="C67" s="44" t="s">
        <v>49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 ht="16.5">
      <c r="A68" s="23"/>
      <c r="C68" s="53" t="s">
        <v>50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52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 ht="16.5">
      <c r="A70" s="6"/>
      <c r="C70" s="44" t="s">
        <v>49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 ht="16.5">
      <c r="A71" s="23"/>
      <c r="C71" s="53" t="s">
        <v>50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53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 ht="16.5">
      <c r="A73" s="23"/>
      <c r="C73" s="44" t="s">
        <v>54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 ht="16.5">
      <c r="A74" s="23"/>
      <c r="C74" s="10" t="s">
        <v>55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 ht="16.5">
      <c r="A75" s="23"/>
      <c r="C75" s="53" t="s">
        <v>56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57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 ht="16.5">
      <c r="A77" s="23"/>
      <c r="B77" s="24"/>
      <c r="C77" s="44" t="s">
        <v>54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 ht="16.5">
      <c r="A78" s="23"/>
      <c r="B78" s="24"/>
      <c r="C78" s="10" t="s">
        <v>55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 ht="16.5">
      <c r="A79" s="23"/>
      <c r="C79" s="53" t="s">
        <v>56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58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 ht="16.5">
      <c r="A81" s="23"/>
      <c r="B81" s="24"/>
      <c r="C81" s="44" t="s">
        <v>59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 ht="16.5">
      <c r="A82" s="23"/>
      <c r="C82" s="53" t="s">
        <v>60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61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62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3">
      <c r="A85" s="6"/>
      <c r="C85" s="53" t="s">
        <v>63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64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 ht="16.5">
      <c r="A87" s="23"/>
      <c r="C87" s="44" t="s">
        <v>65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 ht="16.5">
      <c r="A88" s="6"/>
      <c r="C88" s="53" t="s">
        <v>66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67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 ht="16.5">
      <c r="A90" s="23"/>
      <c r="C90" s="44" t="s">
        <v>65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 ht="16.5">
      <c r="A91" s="6"/>
      <c r="C91" s="53" t="s">
        <v>66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68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 ht="16.5">
      <c r="A93" s="6"/>
      <c r="C93" s="44" t="s">
        <v>69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3">
      <c r="A94" s="6"/>
      <c r="C94" s="10" t="s">
        <v>70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71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30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72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75">
      <c r="A98" s="6"/>
      <c r="C98" s="97" t="s">
        <v>19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73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8</v>
      </c>
      <c r="E102" s="74"/>
      <c r="F102" s="75"/>
      <c r="G102" s="79" t="s">
        <v>9</v>
      </c>
      <c r="H102" s="80"/>
      <c r="I102" s="81"/>
      <c r="J102" s="127" t="s">
        <v>21</v>
      </c>
      <c r="K102" s="122"/>
      <c r="L102" s="122"/>
    </row>
    <row r="103" spans="1:12" ht="38.25">
      <c r="A103" s="6"/>
      <c r="C103" s="72"/>
      <c r="D103" s="76"/>
      <c r="E103" s="77"/>
      <c r="F103" s="78"/>
      <c r="G103" s="17" t="s">
        <v>22</v>
      </c>
      <c r="H103" s="17" t="s">
        <v>36</v>
      </c>
      <c r="I103" s="17" t="s">
        <v>37</v>
      </c>
      <c r="J103" s="120"/>
      <c r="K103" s="120"/>
      <c r="L103" s="120"/>
    </row>
    <row r="104" spans="1:12" ht="16.5">
      <c r="A104" s="6"/>
      <c r="C104" s="72"/>
      <c r="D104" s="32" t="s">
        <v>13</v>
      </c>
      <c r="E104" s="32" t="s">
        <v>14</v>
      </c>
      <c r="F104" s="32" t="s">
        <v>25</v>
      </c>
      <c r="G104" s="32" t="s">
        <v>13</v>
      </c>
      <c r="H104" s="32" t="s">
        <v>14</v>
      </c>
      <c r="I104" s="51" t="s">
        <v>25</v>
      </c>
      <c r="J104" s="34" t="s">
        <v>13</v>
      </c>
      <c r="K104" s="34" t="s">
        <v>14</v>
      </c>
      <c r="L104" s="34" t="s">
        <v>25</v>
      </c>
    </row>
    <row r="105" spans="1:12" ht="65.25" customHeight="1">
      <c r="A105" s="6"/>
      <c r="C105" s="47" t="s">
        <v>74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75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 ht="16.5">
      <c r="A107" s="6"/>
      <c r="C107" s="50" t="s">
        <v>76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 ht="16.5">
      <c r="A108" s="6"/>
      <c r="C108" s="44" t="s">
        <v>77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 ht="16.5">
      <c r="A109" s="6"/>
      <c r="C109" s="53" t="s">
        <v>78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79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 ht="16.5">
      <c r="A111" s="6"/>
      <c r="C111" s="44" t="s">
        <v>80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>
        <v>2</v>
      </c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2</v>
      </c>
    </row>
    <row r="112" spans="1:12" ht="16.5">
      <c r="A112" s="6"/>
      <c r="C112" s="10" t="s">
        <v>17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 ht="16.5">
      <c r="A113" s="6"/>
      <c r="C113" s="53" t="s">
        <v>18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81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 ht="16.5">
      <c r="A115" s="6"/>
      <c r="C115" s="44" t="s">
        <v>80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 ht="16.5">
      <c r="A116" s="6"/>
      <c r="C116" s="10" t="s">
        <v>17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 ht="16.5">
      <c r="A117" s="6"/>
      <c r="C117" s="10" t="s">
        <v>18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82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83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 ht="16.5">
      <c r="A120" s="6"/>
      <c r="C120" s="44" t="s">
        <v>80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 ht="16.5">
      <c r="A121" s="6"/>
      <c r="C121" s="10" t="s">
        <v>17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>
        <v>2</v>
      </c>
      <c r="J121" s="27">
        <f t="shared" si="95"/>
        <v>0</v>
      </c>
      <c r="K121" s="27">
        <f t="shared" si="96"/>
        <v>0</v>
      </c>
      <c r="L121" s="27">
        <f t="shared" si="97"/>
        <v>2</v>
      </c>
    </row>
    <row r="122" spans="1:12" ht="16.5">
      <c r="A122" s="6"/>
      <c r="C122" s="10" t="s">
        <v>18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9.5">
      <c r="A123" s="6"/>
      <c r="C123" s="41" t="s">
        <v>84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85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 ht="16.5">
      <c r="A125" s="6"/>
      <c r="C125" s="44" t="s">
        <v>86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 ht="16.5">
      <c r="A126" s="6"/>
      <c r="C126" s="53" t="s">
        <v>87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88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 ht="16.5">
      <c r="A128" s="6"/>
      <c r="C128" s="44" t="s">
        <v>86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 ht="16.5">
      <c r="A129" s="6"/>
      <c r="C129" s="53" t="s">
        <v>87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89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 ht="16.5">
      <c r="A131" s="6"/>
      <c r="C131" s="44" t="s">
        <v>76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 ht="16.5">
      <c r="A132" s="6"/>
      <c r="C132" s="10" t="s">
        <v>77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 ht="16.5">
      <c r="A133" s="6"/>
      <c r="C133" s="10" t="s">
        <v>78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 ht="16.5">
      <c r="A134" s="6"/>
      <c r="C134" s="128" t="s">
        <v>30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4</v>
      </c>
    </row>
    <row r="135" spans="1:12" ht="16.5" customHeight="1">
      <c r="A135" s="6"/>
      <c r="C135" s="84" t="s">
        <v>31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4</v>
      </c>
    </row>
    <row r="136" spans="1:12" ht="15.75">
      <c r="A136" s="6"/>
      <c r="C136" s="97" t="s">
        <v>19</v>
      </c>
      <c r="D136" s="98"/>
      <c r="E136" s="98"/>
      <c r="F136" s="98"/>
      <c r="G136" s="98"/>
      <c r="H136" s="98"/>
      <c r="I136" s="98"/>
      <c r="J136" s="71">
        <f>SUM(J135:L135)</f>
        <v>4</v>
      </c>
      <c r="K136" s="71"/>
      <c r="L136" s="71"/>
    </row>
    <row r="137" spans="1:12">
      <c r="A137" s="6"/>
    </row>
    <row r="138" spans="1:12" ht="18.75" customHeight="1">
      <c r="C138" s="133" t="s">
        <v>90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8</v>
      </c>
      <c r="E139" s="74"/>
      <c r="F139" s="75"/>
      <c r="G139" s="79" t="s">
        <v>9</v>
      </c>
      <c r="H139" s="80"/>
      <c r="I139" s="81"/>
      <c r="J139" s="127" t="s">
        <v>21</v>
      </c>
      <c r="K139" s="122"/>
      <c r="L139" s="122"/>
    </row>
    <row r="140" spans="1:12" ht="38.25">
      <c r="A140" s="6"/>
      <c r="C140" s="121"/>
      <c r="D140" s="77"/>
      <c r="E140" s="77"/>
      <c r="F140" s="78"/>
      <c r="G140" s="17" t="s">
        <v>22</v>
      </c>
      <c r="H140" s="17" t="s">
        <v>36</v>
      </c>
      <c r="I140" s="17" t="s">
        <v>37</v>
      </c>
      <c r="J140" s="135"/>
      <c r="K140" s="135"/>
      <c r="L140" s="135"/>
    </row>
    <row r="141" spans="1:12" ht="16.5">
      <c r="A141" s="6"/>
      <c r="C141" s="121"/>
      <c r="D141" s="31" t="s">
        <v>13</v>
      </c>
      <c r="E141" s="32" t="s">
        <v>14</v>
      </c>
      <c r="F141" s="32" t="s">
        <v>25</v>
      </c>
      <c r="G141" s="32" t="s">
        <v>13</v>
      </c>
      <c r="H141" s="32" t="s">
        <v>14</v>
      </c>
      <c r="I141" s="33" t="s">
        <v>25</v>
      </c>
      <c r="J141" s="56" t="s">
        <v>13</v>
      </c>
      <c r="K141" s="56" t="s">
        <v>14</v>
      </c>
      <c r="L141" s="56" t="s">
        <v>25</v>
      </c>
    </row>
    <row r="142" spans="1:12" ht="16.5" customHeight="1">
      <c r="A142" s="6"/>
      <c r="C142" s="87" t="s">
        <v>91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 ht="16.5">
      <c r="A143" s="6"/>
      <c r="C143" s="50" t="s">
        <v>92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 ht="16.5">
      <c r="A144" s="6"/>
      <c r="C144" s="50" t="s">
        <v>93</v>
      </c>
      <c r="D144" s="136">
        <v>12</v>
      </c>
      <c r="E144" s="136"/>
      <c r="F144" s="136"/>
      <c r="G144" s="138">
        <v>1</v>
      </c>
      <c r="H144" s="138"/>
      <c r="I144" s="138"/>
      <c r="J144" s="88">
        <f>IF(SUM(G143:G146)&gt;1,"Error",G144*D144)</f>
        <v>12</v>
      </c>
      <c r="K144" s="88"/>
      <c r="L144" s="88"/>
    </row>
    <row r="145" spans="1:12" ht="16.5">
      <c r="A145" s="6"/>
      <c r="C145" s="50" t="s">
        <v>94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 ht="16.5">
      <c r="A146" s="6"/>
      <c r="C146" s="57" t="s">
        <v>95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96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 ht="16.5">
      <c r="A148" s="6"/>
      <c r="C148" s="44" t="s">
        <v>97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 ht="16.5">
      <c r="A149" s="6"/>
      <c r="C149" s="53" t="s">
        <v>98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99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 ht="16.5">
      <c r="A151" s="6"/>
      <c r="C151" s="44" t="s">
        <v>100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 ht="16.5">
      <c r="A152" s="6"/>
      <c r="C152" s="53" t="s">
        <v>101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0" t="s">
        <v>102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 ht="16.5">
      <c r="A154" s="6"/>
      <c r="C154" s="44" t="s">
        <v>100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 ht="16.5">
      <c r="A155" s="6"/>
      <c r="C155" s="53" t="s">
        <v>101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>
        <v>35</v>
      </c>
      <c r="J155" s="46">
        <f t="shared" si="126"/>
        <v>0</v>
      </c>
      <c r="K155" s="46">
        <f t="shared" si="127"/>
        <v>0</v>
      </c>
      <c r="L155" s="46">
        <f t="shared" si="128"/>
        <v>17.5</v>
      </c>
    </row>
    <row r="156" spans="1:12" ht="16.5" customHeight="1">
      <c r="A156" s="6"/>
      <c r="C156" s="70" t="s">
        <v>103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 ht="16.5">
      <c r="A157" s="6"/>
      <c r="C157" s="44" t="s">
        <v>100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 ht="16.5">
      <c r="A158" s="6"/>
      <c r="C158" s="53" t="s">
        <v>101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>
        <v>5</v>
      </c>
      <c r="J158" s="46">
        <f t="shared" si="131"/>
        <v>0</v>
      </c>
      <c r="K158" s="46">
        <f t="shared" si="132"/>
        <v>0</v>
      </c>
      <c r="L158" s="46">
        <f t="shared" si="133"/>
        <v>0.625</v>
      </c>
    </row>
    <row r="159" spans="1:12" ht="16.5" customHeight="1">
      <c r="A159" s="6"/>
      <c r="C159" s="70" t="s">
        <v>104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 ht="16.5">
      <c r="A160" s="6"/>
      <c r="C160" s="44" t="s">
        <v>105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 ht="16.5">
      <c r="A161" s="6"/>
      <c r="C161" s="53" t="s">
        <v>106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>
        <v>1</v>
      </c>
      <c r="J161" s="46">
        <f t="shared" si="136"/>
        <v>0</v>
      </c>
      <c r="K161" s="46">
        <f t="shared" si="137"/>
        <v>0</v>
      </c>
      <c r="L161" s="46">
        <f t="shared" si="138"/>
        <v>0.05</v>
      </c>
    </row>
    <row r="162" spans="1:12" ht="16.5" customHeight="1">
      <c r="A162" s="6"/>
      <c r="C162" s="89" t="s">
        <v>107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 ht="16.5">
      <c r="A163" s="6"/>
      <c r="C163" s="44" t="s">
        <v>108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 ht="16.5">
      <c r="A164" s="6"/>
      <c r="C164" s="10" t="s">
        <v>109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 ht="16.5">
      <c r="A165" s="6"/>
      <c r="C165" s="10" t="s">
        <v>110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8" t="s">
        <v>111</v>
      </c>
      <c r="D166" s="149">
        <v>0.25</v>
      </c>
      <c r="E166" s="149">
        <f t="shared" ref="E166:F169" si="144">D166/2</f>
        <v>0.125</v>
      </c>
      <c r="F166" s="149">
        <f t="shared" si="144"/>
        <v>6.25E-2</v>
      </c>
      <c r="G166" s="149"/>
      <c r="H166" s="149"/>
      <c r="I166" s="149"/>
      <c r="J166" s="149">
        <f>G166*D166+H166*E166</f>
        <v>0</v>
      </c>
      <c r="K166" s="149"/>
      <c r="L166" s="149"/>
    </row>
    <row r="167" spans="1:12" ht="16.5">
      <c r="A167" s="6"/>
      <c r="C167" s="50" t="s">
        <v>108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>
        <v>11</v>
      </c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0.6875</v>
      </c>
    </row>
    <row r="168" spans="1:12" ht="16.5">
      <c r="A168" s="6"/>
      <c r="C168" s="50" t="s">
        <v>109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 ht="16.5">
      <c r="A169" s="6"/>
      <c r="C169" s="50" t="s">
        <v>110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>
        <v>3</v>
      </c>
      <c r="J169" s="37">
        <f t="shared" si="145"/>
        <v>0</v>
      </c>
      <c r="K169" s="37">
        <f t="shared" si="146"/>
        <v>0</v>
      </c>
      <c r="L169" s="37">
        <f t="shared" si="147"/>
        <v>0.5625</v>
      </c>
    </row>
    <row r="170" spans="1:12" ht="16.5" customHeight="1">
      <c r="A170" s="6"/>
      <c r="C170" s="70" t="s">
        <v>112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 ht="16.5">
      <c r="A171" s="6"/>
      <c r="C171" s="50" t="s">
        <v>108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>
        <v>6</v>
      </c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0.15000000000000002</v>
      </c>
    </row>
    <row r="172" spans="1:12" ht="16.5">
      <c r="A172" s="6"/>
      <c r="C172" s="50" t="s">
        <v>109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 ht="16.5">
      <c r="A173" s="6"/>
      <c r="C173" s="50" t="s">
        <v>110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>
        <v>7</v>
      </c>
      <c r="J173" s="37">
        <f t="shared" si="150"/>
        <v>0</v>
      </c>
      <c r="K173" s="37">
        <f t="shared" si="151"/>
        <v>0</v>
      </c>
      <c r="L173" s="37">
        <f t="shared" si="152"/>
        <v>0.52500000000000002</v>
      </c>
    </row>
    <row r="174" spans="1:12" ht="16.5" customHeight="1">
      <c r="A174" s="6"/>
      <c r="C174" s="70" t="s">
        <v>113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 ht="16.5">
      <c r="A175" s="6"/>
      <c r="C175" s="50" t="s">
        <v>49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 ht="16.5">
      <c r="A176" s="6"/>
      <c r="C176" s="50" t="s">
        <v>50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114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 ht="16.5">
      <c r="A178" s="6"/>
      <c r="C178" s="50" t="s">
        <v>49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 ht="16.5">
      <c r="A179" s="6"/>
      <c r="C179" s="50" t="s">
        <v>50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115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 ht="16.5">
      <c r="A181" s="6"/>
      <c r="C181" s="50" t="s">
        <v>116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 ht="16.5">
      <c r="A182" s="6"/>
      <c r="C182" s="50" t="s">
        <v>117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118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 ht="16.5">
      <c r="A184" s="6"/>
      <c r="C184" s="50" t="s">
        <v>49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 ht="16.5">
      <c r="A185" s="6"/>
      <c r="C185" s="50" t="s">
        <v>50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119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 ht="33">
      <c r="A187" s="6"/>
      <c r="C187" s="50" t="s">
        <v>120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>
        <v>2</v>
      </c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1</v>
      </c>
    </row>
    <row r="188" spans="1:12" ht="38.25" customHeight="1">
      <c r="A188" s="6"/>
      <c r="C188" s="50" t="s">
        <v>121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30</v>
      </c>
      <c r="D189" s="129"/>
      <c r="E189" s="129"/>
      <c r="F189" s="129"/>
      <c r="G189" s="129"/>
      <c r="H189" s="129"/>
      <c r="I189" s="130"/>
      <c r="J189" s="69">
        <f>SUM(J143:J188)</f>
        <v>12</v>
      </c>
      <c r="K189" s="69">
        <f t="shared" ref="K189" si="177">SUM(K148:K188)</f>
        <v>0</v>
      </c>
      <c r="L189" s="69">
        <f>SUM(L148:L188)</f>
        <v>21.099999999999998</v>
      </c>
    </row>
    <row r="190" spans="1:12" ht="20.25" customHeight="1">
      <c r="A190" s="6"/>
      <c r="C190" s="84" t="s">
        <v>122</v>
      </c>
      <c r="D190" s="85"/>
      <c r="E190" s="85"/>
      <c r="F190" s="85"/>
      <c r="G190" s="85"/>
      <c r="H190" s="85"/>
      <c r="I190" s="86"/>
      <c r="J190" s="68">
        <f>MIN(130-K190-L190,SUM(J143:J188))</f>
        <v>12</v>
      </c>
      <c r="K190" s="68">
        <f>MIN(65-L190,SUM(K148:K188))</f>
        <v>0</v>
      </c>
      <c r="L190" s="68">
        <f>MIN(32.5,SUM(L148:L188))</f>
        <v>21.099999999999998</v>
      </c>
    </row>
    <row r="191" spans="1:12" ht="15.75">
      <c r="A191" s="6"/>
      <c r="C191" s="82" t="s">
        <v>19</v>
      </c>
      <c r="D191" s="83"/>
      <c r="E191" s="83"/>
      <c r="F191" s="83"/>
      <c r="G191" s="83"/>
      <c r="H191" s="83"/>
      <c r="I191" s="83"/>
      <c r="J191" s="71">
        <f>SUM(J190:L190)</f>
        <v>33.099999999999994</v>
      </c>
      <c r="K191" s="71"/>
      <c r="L191" s="71"/>
    </row>
    <row r="192" spans="1:12" ht="16.5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123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8</v>
      </c>
      <c r="E194" s="74"/>
      <c r="F194" s="75"/>
      <c r="G194" s="79" t="s">
        <v>9</v>
      </c>
      <c r="H194" s="80"/>
      <c r="I194" s="81"/>
      <c r="J194" s="127" t="s">
        <v>21</v>
      </c>
      <c r="K194" s="122"/>
      <c r="L194" s="122"/>
    </row>
    <row r="195" spans="1:12" ht="51">
      <c r="A195" s="6"/>
      <c r="C195" s="72"/>
      <c r="D195" s="76"/>
      <c r="E195" s="77"/>
      <c r="F195" s="78"/>
      <c r="G195" s="17" t="s">
        <v>124</v>
      </c>
      <c r="H195" s="17" t="s">
        <v>125</v>
      </c>
      <c r="I195" s="17" t="s">
        <v>126</v>
      </c>
      <c r="J195" s="135"/>
      <c r="K195" s="135"/>
      <c r="L195" s="135"/>
    </row>
    <row r="196" spans="1:12" ht="16.5">
      <c r="A196" s="6"/>
      <c r="C196" s="72"/>
      <c r="D196" s="32" t="s">
        <v>13</v>
      </c>
      <c r="E196" s="32" t="s">
        <v>14</v>
      </c>
      <c r="F196" s="32" t="s">
        <v>25</v>
      </c>
      <c r="G196" s="32" t="s">
        <v>13</v>
      </c>
      <c r="H196" s="32" t="s">
        <v>14</v>
      </c>
      <c r="I196" s="51" t="s">
        <v>25</v>
      </c>
      <c r="J196" s="56" t="s">
        <v>13</v>
      </c>
      <c r="K196" s="56" t="s">
        <v>14</v>
      </c>
      <c r="L196" s="56" t="s">
        <v>25</v>
      </c>
    </row>
    <row r="197" spans="1:12" ht="16.5" customHeight="1">
      <c r="A197" s="6"/>
      <c r="C197" s="70" t="s">
        <v>127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5" t="s">
        <v>128</v>
      </c>
      <c r="D198" s="145"/>
      <c r="E198" s="145"/>
      <c r="F198" s="145"/>
      <c r="G198" s="145"/>
      <c r="H198" s="145"/>
      <c r="I198" s="145"/>
      <c r="J198" s="145"/>
      <c r="K198" s="145"/>
      <c r="L198" s="145"/>
    </row>
    <row r="199" spans="1:12">
      <c r="A199" s="6"/>
      <c r="C199" s="61" t="s">
        <v>129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130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6" t="s">
        <v>131</v>
      </c>
      <c r="D201" s="147"/>
      <c r="E201" s="147"/>
      <c r="F201" s="147"/>
      <c r="G201" s="147"/>
      <c r="H201" s="147"/>
      <c r="I201" s="147"/>
      <c r="J201" s="147"/>
      <c r="K201" s="147"/>
      <c r="L201" s="147"/>
    </row>
    <row r="202" spans="1:12">
      <c r="A202" s="6"/>
      <c r="C202" s="61" t="s">
        <v>129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130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132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33">
      <c r="A205" s="6"/>
      <c r="C205" s="44" t="s">
        <v>133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3">
      <c r="A206" s="6"/>
      <c r="C206" s="10" t="s">
        <v>134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 ht="33">
      <c r="A207" s="6"/>
      <c r="C207" s="53" t="s">
        <v>135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136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 ht="16.5">
      <c r="A209" s="6"/>
      <c r="C209" s="44" t="s">
        <v>76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 ht="16.5">
      <c r="A210" s="6"/>
      <c r="C210" s="10" t="s">
        <v>77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 ht="16.5">
      <c r="A211" s="6"/>
      <c r="C211" s="53" t="s">
        <v>78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>
        <v>2</v>
      </c>
      <c r="J211" s="58">
        <f t="shared" si="197"/>
        <v>0</v>
      </c>
      <c r="K211" s="58">
        <f t="shared" si="198"/>
        <v>0</v>
      </c>
      <c r="L211" s="58">
        <f t="shared" si="199"/>
        <v>2</v>
      </c>
    </row>
    <row r="212" spans="1:12" ht="16.5" customHeight="1">
      <c r="A212" s="6"/>
      <c r="C212" s="70" t="s">
        <v>137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 ht="16.5">
      <c r="A213" s="6"/>
      <c r="C213" s="44" t="s">
        <v>76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>
        <v>2</v>
      </c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0.25</v>
      </c>
    </row>
    <row r="214" spans="1:12" ht="16.5">
      <c r="A214" s="6"/>
      <c r="C214" s="10" t="s">
        <v>77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 ht="16.5">
      <c r="A215" s="6"/>
      <c r="C215" s="10" t="s">
        <v>78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49.5">
      <c r="A216" s="6"/>
      <c r="C216" s="41" t="s">
        <v>138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139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 ht="16.5">
      <c r="A218" s="6"/>
      <c r="C218" s="44" t="s">
        <v>49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 ht="16.5">
      <c r="A219" s="6"/>
      <c r="C219" s="53" t="s">
        <v>50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140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 ht="16.5">
      <c r="A221" s="6"/>
      <c r="C221" s="44" t="s">
        <v>49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 ht="16.5">
      <c r="A222" s="6"/>
      <c r="C222" s="10" t="s">
        <v>50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 ht="16.5">
      <c r="A223" s="6"/>
      <c r="C223" s="128" t="s">
        <v>30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0</v>
      </c>
      <c r="L223" s="69">
        <f>SUM(L199:L222)</f>
        <v>2.25</v>
      </c>
    </row>
    <row r="224" spans="1:12" ht="16.5" customHeight="1">
      <c r="A224" s="6"/>
      <c r="C224" s="84" t="s">
        <v>42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0</v>
      </c>
      <c r="L224" s="69">
        <f>MIN(15,SUM(L199:L222))</f>
        <v>2.25</v>
      </c>
    </row>
    <row r="225" spans="1:15" ht="15.75">
      <c r="A225" s="6"/>
      <c r="C225" s="97" t="s">
        <v>19</v>
      </c>
      <c r="D225" s="98"/>
      <c r="E225" s="98"/>
      <c r="F225" s="98"/>
      <c r="G225" s="98"/>
      <c r="H225" s="98"/>
      <c r="I225" s="98"/>
      <c r="J225" s="71">
        <f>SUM(J224:L224)</f>
        <v>2.25</v>
      </c>
      <c r="K225" s="71"/>
      <c r="L225" s="71"/>
    </row>
    <row r="226" spans="1:15">
      <c r="A226" s="6"/>
    </row>
    <row r="227" spans="1:15" ht="18.75">
      <c r="A227" s="6"/>
      <c r="C227" s="143" t="s">
        <v>141</v>
      </c>
      <c r="D227" s="143"/>
      <c r="E227" s="143"/>
      <c r="F227" s="143"/>
      <c r="G227" s="143"/>
      <c r="H227" s="143"/>
      <c r="I227" s="144"/>
      <c r="J227" s="140">
        <f>J225+J98+J34+I21+J191+J53+J41+J136</f>
        <v>130.97499999999999</v>
      </c>
      <c r="K227" s="141"/>
      <c r="L227" s="142"/>
    </row>
    <row r="237" spans="1:15">
      <c r="O237" s="26"/>
    </row>
  </sheetData>
  <mergeCells count="144">
    <mergeCell ref="E11:J11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ALEJANDRINA BAUTISTA JACOBO</cp:lastModifiedBy>
  <cp:revision/>
  <cp:lastPrinted>2024-11-06T18:27:03Z</cp:lastPrinted>
  <dcterms:created xsi:type="dcterms:W3CDTF">2024-10-13T20:07:23Z</dcterms:created>
  <dcterms:modified xsi:type="dcterms:W3CDTF">2025-06-19T16:14:54Z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