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ontoya/Documents/JuradoEvaluador/ConcursoProbyEst2025-1/EvaluacionMontoya/"/>
    </mc:Choice>
  </mc:AlternateContent>
  <xr:revisionPtr revIDLastSave="0" documentId="13_ncr:1_{1FB51E44-8131-744E-B3B2-B52AEF3AC954}" xr6:coauthVersionLast="47" xr6:coauthVersionMax="47" xr10:uidLastSave="{00000000-0000-0000-0000-000000000000}"/>
  <bookViews>
    <workbookView xWindow="4780" yWindow="500" windowWidth="24020" windowHeight="1658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1" i="1" l="1"/>
  <c r="I167" i="1"/>
  <c r="G154" i="1"/>
  <c r="I123" i="1"/>
  <c r="I48" i="1"/>
  <c r="I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<sst xmlns="http://schemas.openxmlformats.org/spreadsheetml/2006/main" count="302" uniqueCount="145">
  <si>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</si>
  <si>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</si>
  <si>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</si>
  <si>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</si>
  <si>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</si>
  <si>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</si>
  <si>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</si>
  <si>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</si>
  <si>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</si>
  <si>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</si>
  <si>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</si>
  <si>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</si>
  <si>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</si>
  <si>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</si>
  <si>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</si>
  <si>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</si>
  <si>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</si>
  <si>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</si>
  <si>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</si>
  <si>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</si>
  <si>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</si>
  <si>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</si>
  <si>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</si>
  <si>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</si>
  <si>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</si>
  <si>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</si>
  <si>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</si>
  <si>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</si>
  <si>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</si>
  <si>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</si>
  <si>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</si>
  <si>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</si>
  <si>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</si>
  <si>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</si>
  <si>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</si>
  <si>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</si>
  <si>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</si>
  <si>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</si>
  <si>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</si>
  <si>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</si>
  <si>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</si>
  <si>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</si>
  <si>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</si>
  <si>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</si>
  <si>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</si>
  <si>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</si>
  <si>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</si>
  <si>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</si>
  <si>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</si>
  <si>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</si>
  <si>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</si>
  <si>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</si>
  <si>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</si>
  <si>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</si>
  <si>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</si>
  <si>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</si>
  <si>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</si>
  <si>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</si>
  <si>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</si>
  <si>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</si>
  <si>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</si>
  <si>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</si>
  <si>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</si>
  <si>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</si>
  <si>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</si>
  <si>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</si>
  <si>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</si>
  <si>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</si>
  <si>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</si>
  <si>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</si>
  <si>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</si>
  <si>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</si>
  <si>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</si>
  <si>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</si>
  <si>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</si>
  <si>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</si>
  <si>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</si>
  <si>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</si>
  <si>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</si>
  <si>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</si>
  <si>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</si>
  <si>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</si>
  <si>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</si>
  <si>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</si>
  <si>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</si>
  <si>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</si>
  <si>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</si>
  <si>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</si>
  <si>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</si>
  <si>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</si>
  <si>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</si>
  <si>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</si>
  <si>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</si>
  <si>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</si>
  <si>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</si>
  <si>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</si>
  <si>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</si>
  <si>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</si>
  <si>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</si>
  <si>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</si>
  <si>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</si>
  <si>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</si>
  <si>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</si>
  <si>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</si>
  <si>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</si>
  <si>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</si>
  <si>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</si>
  <si>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</si>
  <si>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</si>
  <si>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</si>
  <si>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</si>
  <si>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</si>
  <si>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</si>
  <si>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</si>
  <si>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</si>
  <si>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</si>
  <si>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</si>
  <si>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</si>
  <si>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</si>
  <si>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</si>
  <si>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</si>
  <si>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</si>
  <si>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</si>
  <si>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</si>
  <si>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</si>
  <si>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</si>
  <si>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</si>
  <si>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</si>
  <si>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</si>
  <si>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</si>
  <si>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</si>
  <si>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</si>
  <si>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</si>
  <si>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</si>
  <si>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</si>
  <si>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</si>
  <si>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</si>
  <si>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</si>
  <si>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</si>
  <si>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</si>
  <si>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</si>
  <si>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</si>
  <si>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</si>
  <si>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</si>
  <si>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Enciso Rojas Víctor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</si>
</sst>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188" zoomScaleNormal="100" zoomScaleSheetLayoutView="100" zoomScalePageLayoutView="140" workbookViewId="0">
      <selection activeCell="G171" sqref="G171"/>
    </sheetView>
  </sheetViews>
  <sheetFormatPr baseColWidth="10" defaultColWidth="11.5" defaultRowHeight="15"/>
  <cols>
    <col min="1" max="1" width="13.1640625" customWidth="1"/>
    <col min="2" max="2" width="6.33203125" customWidth="1"/>
    <col min="3" max="3" width="30.6640625" customWidth="1"/>
    <col min="4" max="4" width="6.5" customWidth="1"/>
    <col min="5" max="5" width="7.1640625" customWidth="1"/>
    <col min="6" max="6" width="6.83203125" customWidth="1"/>
    <col min="7" max="7" width="9" customWidth="1"/>
    <col min="8" max="8" width="10" customWidth="1"/>
    <col min="9" max="9" width="9.5" customWidth="1"/>
    <col min="10" max="10" width="6.5" customWidth="1"/>
    <col min="11" max="11" width="7" customWidth="1"/>
    <col min="12" max="12" width="7.1640625" customWidth="1"/>
  </cols>
  <sheetData>
    <row r="1" spans="1:12" ht="22">
      <c r="A1" s="6"/>
      <c r="B1" s="1" t="s">
        <v>0</v>
      </c>
    </row>
    <row r="2" spans="1:12" ht="22">
      <c r="A2" s="6"/>
      <c r="B2" s="2" t="s">
        <v>1</v>
      </c>
    </row>
    <row r="3" spans="1:12" ht="17">
      <c r="A3" s="6"/>
      <c r="B3" s="4" t="s">
        <v>2</v>
      </c>
    </row>
    <row r="4" spans="1:12" ht="17">
      <c r="A4" s="6"/>
      <c r="B4" s="4" t="s">
        <v>3</v>
      </c>
    </row>
    <row r="5" spans="1:12">
      <c r="A5" s="6"/>
    </row>
    <row r="6" spans="1:12" ht="16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6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6">
      <c r="A9" s="6"/>
      <c r="C9" s="3" t="s">
        <v>6</v>
      </c>
      <c r="D9" s="12" t="s">
        <v>143</v>
      </c>
      <c r="E9" s="13"/>
      <c r="F9" s="13"/>
      <c r="G9" s="13"/>
      <c r="H9" s="14"/>
      <c r="I9" s="14"/>
      <c r="J9" s="14"/>
    </row>
    <row r="10" spans="1:12">
      <c r="A10" s="6"/>
    </row>
    <row r="11" spans="1:12" ht="16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6">
      <c r="A17" s="6"/>
      <c r="C17" s="143" t="s">
        <v>16</v>
      </c>
      <c r="D17" s="144"/>
      <c r="E17" s="27">
        <v>30</v>
      </c>
      <c r="F17" s="27">
        <v>0</v>
      </c>
      <c r="G17" s="9"/>
      <c r="H17" s="9">
        <v>1</v>
      </c>
      <c r="I17" s="73">
        <f>MAX(G17*E17,H17*F17)</f>
        <v>0</v>
      </c>
      <c r="J17" s="73"/>
      <c r="K17" s="73"/>
      <c r="L17" s="73"/>
    </row>
    <row r="18" spans="1:12" ht="1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6">
      <c r="A19" s="6"/>
      <c r="C19" s="143" t="s">
        <v>18</v>
      </c>
      <c r="D19" s="144"/>
      <c r="E19" s="27">
        <v>100</v>
      </c>
      <c r="F19" s="27">
        <v>35</v>
      </c>
      <c r="G19" s="9"/>
      <c r="H19" s="9"/>
      <c r="I19" s="73">
        <f>MAX(G19*E19,H19*F19)</f>
        <v>0</v>
      </c>
      <c r="J19" s="73"/>
      <c r="K19" s="73"/>
      <c r="L19" s="73"/>
    </row>
    <row r="20" spans="1:12" ht="1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17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7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>
        <v>4</v>
      </c>
      <c r="J30" s="27">
        <f t="shared" si="1"/>
        <v>0</v>
      </c>
      <c r="K30" s="27">
        <f t="shared" si="1"/>
        <v>0</v>
      </c>
      <c r="L30" s="27">
        <f t="shared" si="1"/>
        <v>5</v>
      </c>
    </row>
    <row r="31" spans="1:12" ht="17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0</v>
      </c>
      <c r="L32" s="68">
        <f>SUM(L29:L31)</f>
        <v>5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0</v>
      </c>
      <c r="L33" s="68">
        <f>MIN(37.5,SUM(L29:L31))</f>
        <v>5</v>
      </c>
    </row>
    <row r="34" spans="1:12" ht="1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4">
      <c r="A40" s="6"/>
      <c r="C40" s="7" t="s">
        <v>27</v>
      </c>
      <c r="D40" s="27">
        <v>2</v>
      </c>
      <c r="E40" s="27">
        <f>D40/2</f>
        <v>1</v>
      </c>
      <c r="F40" s="119">
        <v>4</v>
      </c>
      <c r="G40" s="120"/>
      <c r="H40" s="119"/>
      <c r="I40" s="122"/>
      <c r="J40" s="100">
        <f>F40*D40+H40*E40</f>
        <v>8</v>
      </c>
      <c r="K40" s="100"/>
      <c r="L40" s="100"/>
    </row>
    <row r="41" spans="1:12" ht="1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8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2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40</f>
        <v>40</v>
      </c>
      <c r="J47" s="27">
        <f>G47*D47</f>
        <v>0</v>
      </c>
      <c r="K47" s="27">
        <f>H47*E47</f>
        <v>0</v>
      </c>
      <c r="L47" s="27">
        <f>I47*F47</f>
        <v>0.5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20+20+40+40+40+20+20+20+50+20+20+20</f>
        <v>330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3.3000000000000003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0</v>
      </c>
      <c r="L51" s="69">
        <f>SUM(L47:L50)</f>
        <v>3.8000000000000003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0</v>
      </c>
      <c r="L52" s="69">
        <f>MIN(15,SUM(L47:L50))</f>
        <v>3.8000000000000003</v>
      </c>
    </row>
    <row r="53" spans="1:12" ht="1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3.8000000000000003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2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0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0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2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>
        <f>10</f>
        <v>10</v>
      </c>
      <c r="J123" s="36">
        <f t="shared" si="95"/>
        <v>0</v>
      </c>
      <c r="K123" s="36">
        <f t="shared" si="96"/>
        <v>0</v>
      </c>
      <c r="L123" s="36">
        <f t="shared" si="97"/>
        <v>5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5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5</v>
      </c>
    </row>
    <row r="136" spans="1:12" ht="1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5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2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>
        <f>1</f>
        <v>1</v>
      </c>
      <c r="H154" s="52"/>
      <c r="I154" s="52">
        <v>1</v>
      </c>
      <c r="J154" s="46">
        <f t="shared" ref="J154:J155" si="126">G154*D154</f>
        <v>1</v>
      </c>
      <c r="K154" s="46">
        <f t="shared" ref="K154:K155" si="127">H154*E154</f>
        <v>0</v>
      </c>
      <c r="L154" s="46">
        <f t="shared" ref="L154:L155" si="128">I154*F154</f>
        <v>0.25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f>1+1</f>
        <v>2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0.125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>
        <f>1+1</f>
        <v>2</v>
      </c>
      <c r="H171" s="49"/>
      <c r="I171" s="49"/>
      <c r="J171" s="37">
        <f t="shared" ref="J171:J173" si="150">G171*D171</f>
        <v>0.2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1.2</v>
      </c>
      <c r="K189" s="69">
        <f t="shared" ref="K189" si="177">SUM(K148:K188)</f>
        <v>0</v>
      </c>
      <c r="L189" s="69">
        <f>SUM(L148:L188)</f>
        <v>0.375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1.2</v>
      </c>
      <c r="K190" s="68">
        <f>MIN(65-L190,SUM(K148:K188))</f>
        <v>0</v>
      </c>
      <c r="L190" s="68">
        <f>MIN(32.5,SUM(L148:L188))</f>
        <v>0.375</v>
      </c>
    </row>
    <row r="191" spans="1:12" ht="1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1.575</v>
      </c>
      <c r="K191" s="74"/>
      <c r="L191" s="74"/>
    </row>
    <row r="192" spans="1:12" ht="1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6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30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0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30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0</v>
      </c>
      <c r="K225" s="74"/>
      <c r="L225" s="74"/>
    </row>
    <row r="226" spans="1:15">
      <c r="A226" s="6"/>
    </row>
    <row r="227" spans="1:15" ht="19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23.375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JOSE ARTURO MONTOYA LAOS</cp:lastModifiedBy>
  <cp:revision/>
  <cp:lastPrinted>2024-11-06T18:27:03Z</cp:lastPrinted>
  <dcterms:created xsi:type="dcterms:W3CDTF">2024-10-13T20:07:23Z</dcterms:created>
  <dcterms:modified xsi:type="dcterms:W3CDTF">2025-06-19T20:30:22Z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