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61" documentId="13_ncr:1_{69E87C4B-4BB4-4282-8796-D7B4774E5E63}" xr6:coauthVersionLast="47" xr6:coauthVersionMax="47" xr10:uidLastSave="{CD9470D7-60CF-4E6D-83F9-9F4F4F872566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<sst xmlns="http://schemas.openxmlformats.org/spreadsheetml/2006/main" count="356" uniqueCount="199">
  <si>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</si>
  <si>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</si>
  <si>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</si>
  <si>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</si>
  <si>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</si>
  <si>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</si>
  <si>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</si>
  <si>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</si>
  <si>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</si>
  <si>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</si>
  <si>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</si>
  <si>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</si>
  <si>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</si>
  <si>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</si>
  <si>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</si>
  <si>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</si>
  <si>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</si>
  <si>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</si>
  <si>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</si>
  <si>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</si>
  <si>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</si>
  <si>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</si>
  <si>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</si>
  <si>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</si>
  <si>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</si>
  <si>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</si>
  <si>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</si>
  <si>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</si>
  <si>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</si>
  <si>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</si>
  <si>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</si>
  <si>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</si>
  <si>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</si>
  <si>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</si>
  <si>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</si>
  <si>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</si>
  <si>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</si>
  <si>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</si>
  <si>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</si>
  <si>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</si>
  <si>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</si>
  <si>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</si>
  <si>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</si>
  <si>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</si>
  <si>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</si>
  <si>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</si>
  <si>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</si>
  <si>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</si>
  <si>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</si>
  <si>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</si>
  <si>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</si>
  <si>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</si>
  <si>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</si>
  <si>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</si>
  <si>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</si>
  <si>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</si>
  <si>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</si>
  <si>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</si>
  <si>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</si>
  <si>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</si>
  <si>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</si>
  <si>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</si>
  <si>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</si>
  <si>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</si>
  <si>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</si>
  <si>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</si>
  <si>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</si>
  <si>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</si>
  <si>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</si>
  <si>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</si>
  <si>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</si>
  <si>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</si>
  <si>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</si>
  <si>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</si>
  <si>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</si>
  <si>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</si>
  <si>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</si>
  <si>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</si>
  <si>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</si>
  <si>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</si>
  <si>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</si>
  <si>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</si>
  <si>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</si>
  <si>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</si>
  <si>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</si>
  <si>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</si>
  <si>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</si>
  <si>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</si>
  <si>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</si>
  <si>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</si>
  <si>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</si>
  <si>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</si>
  <si>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</si>
  <si>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</si>
  <si>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</si>
  <si>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</si>
  <si>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</si>
  <si>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</si>
  <si>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</si>
  <si>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</si>
  <si>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</si>
  <si>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</si>
  <si>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</si>
  <si>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</si>
  <si>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</si>
  <si>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</si>
  <si>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</si>
  <si>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</si>
  <si>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</si>
  <si>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</si>
  <si>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</si>
  <si>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</si>
  <si>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</si>
  <si>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</si>
  <si>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</si>
  <si>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</si>
  <si>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</si>
  <si>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</si>
  <si>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</si>
  <si>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</si>
  <si>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</si>
  <si>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</si>
  <si>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</si>
  <si>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</si>
  <si>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</si>
  <si>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</si>
  <si>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</si>
  <si>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</si>
  <si>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</si>
  <si>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</si>
  <si>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</si>
  <si>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</si>
  <si>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</si>
  <si>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</si>
  <si>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</si>
  <si>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</si>
  <si>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</si>
  <si>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</si>
  <si>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</si>
  <si>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</si>
  <si>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</si>
  <si>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</si>
  <si>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</si>
  <si>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</si>
  <si>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</si>
  <si>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</si>
  <si>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</si>
  <si>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</si>
  <si>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</si>
  <si>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</si>
  <si>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</si>
  <si>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</si>
  <si>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</si>
  <si>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</si>
  <si>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</si>
  <si>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</si>
  <si>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</si>
  <si>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</si>
  <si>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</si>
  <si>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</si>
  <si>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</si>
  <si>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</si>
  <si>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</si>
  <si>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</si>
  <si>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</si>
  <si>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</si>
  <si>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</si>
  <si>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</si>
  <si>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</si>
  <si>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</si>
  <si>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</si>
  <si>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</si>
  <si>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</si>
  <si>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</si>
  <si>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</si>
  <si>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</si>
  <si>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</si>
  <si>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</si>
  <si>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</si>
  <si>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</si>
  <si>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</si>
  <si>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</si>
  <si>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</si>
  <si>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</si>
  <si>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</si>
  <si>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</si>
  <si>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</si>
  <si>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</si>
  <si>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</si>
  <si>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</si>
  <si>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</si>
  <si>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</si>
  <si>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</si>
  <si>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</si>
  <si>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</si>
  <si>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</si>
  <si>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</si>
  <si>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</si>
  <si>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 xml:space="preserve">Nombre del Concursante: Encinas Basurto David Armando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</si>
</sst>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219" zoomScaleNormal="100" zoomScaleSheetLayoutView="100" zoomScalePageLayoutView="140" workbookViewId="0">
      <selection activeCell="M232" sqref="M232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>
        <v>1</v>
      </c>
      <c r="I20" s="101">
        <f>MAX(G20*E20,H20*F20)</f>
        <v>70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70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</v>
      </c>
      <c r="H30" s="4">
        <v>2</v>
      </c>
      <c r="I30" s="4">
        <v>7</v>
      </c>
      <c r="J30" s="19">
        <f t="shared" si="1"/>
        <v>5</v>
      </c>
      <c r="K30" s="19">
        <f t="shared" si="1"/>
        <v>5</v>
      </c>
      <c r="L30" s="19">
        <f t="shared" si="1"/>
        <v>8.75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5</v>
      </c>
      <c r="K32" s="59">
        <f t="shared" si="2"/>
        <v>5</v>
      </c>
      <c r="L32" s="59">
        <f>SUM(L29:L31)</f>
        <v>8.75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5</v>
      </c>
      <c r="K33" s="59">
        <f>MIN(75-L33,SUM(K29:K31))</f>
        <v>5</v>
      </c>
      <c r="L33" s="59">
        <f>MIN(37.5,SUM(L29:L31))</f>
        <v>8.75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18.75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5"/>
      <c r="H40" s="111">
        <v>6</v>
      </c>
      <c r="I40" s="112"/>
      <c r="J40" s="120">
        <f>F40*D40+H40*E40</f>
        <v>6</v>
      </c>
      <c r="K40" s="120"/>
      <c r="L40" s="120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6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f>20+40+23+150+20</f>
        <v>253</v>
      </c>
      <c r="J47" s="19">
        <f>G47*D47</f>
        <v>0</v>
      </c>
      <c r="K47" s="19">
        <f>H47*E47</f>
        <v>0</v>
      </c>
      <c r="L47" s="19">
        <f>I47*F47</f>
        <v>3.1625000000000001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f>20+20+20+20+20+20+20+50+40</f>
        <v>230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2.3000000000000003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5.4625000000000004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5.4625000000000004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5.4625000000000004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>
        <v>5</v>
      </c>
      <c r="J79" s="27">
        <f t="shared" si="38"/>
        <v>0</v>
      </c>
      <c r="K79" s="27">
        <f t="shared" si="39"/>
        <v>0</v>
      </c>
      <c r="L79" s="27">
        <f t="shared" si="40"/>
        <v>5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>
        <v>11</v>
      </c>
      <c r="J85" s="27">
        <f t="shared" si="50"/>
        <v>0</v>
      </c>
      <c r="K85" s="27">
        <f t="shared" si="51"/>
        <v>0</v>
      </c>
      <c r="L85" s="27">
        <f t="shared" si="52"/>
        <v>0.55000000000000004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5.55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5.55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5.55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>
        <v>1</v>
      </c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1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>
        <v>2</v>
      </c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1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>
        <v>4</v>
      </c>
      <c r="J121" s="19">
        <f t="shared" si="95"/>
        <v>0</v>
      </c>
      <c r="K121" s="19">
        <f t="shared" si="96"/>
        <v>0</v>
      </c>
      <c r="L121" s="19">
        <f t="shared" si="97"/>
        <v>4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>
        <v>5</v>
      </c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0.625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6.625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6.625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6.625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41.4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>
        <v>1</v>
      </c>
      <c r="H144" s="147"/>
      <c r="I144" s="147"/>
      <c r="J144" s="83">
        <f>IF(SUM(G143:G146)&gt;1,"Error",G144*D144)</f>
        <v>12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17</v>
      </c>
      <c r="J152" s="37">
        <f t="shared" si="121"/>
        <v>0</v>
      </c>
      <c r="K152" s="37">
        <f t="shared" si="122"/>
        <v>0</v>
      </c>
      <c r="L152" s="37">
        <f t="shared" si="123"/>
        <v>34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>
        <v>17</v>
      </c>
      <c r="J155" s="37">
        <f t="shared" si="126"/>
        <v>0</v>
      </c>
      <c r="K155" s="37">
        <f t="shared" si="127"/>
        <v>0</v>
      </c>
      <c r="L155" s="37">
        <f t="shared" si="128"/>
        <v>8.5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>
        <v>27</v>
      </c>
      <c r="J158" s="37">
        <f t="shared" si="131"/>
        <v>0</v>
      </c>
      <c r="K158" s="37">
        <f t="shared" si="132"/>
        <v>0</v>
      </c>
      <c r="L158" s="37">
        <f t="shared" si="133"/>
        <v>3.375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>
        <v>5</v>
      </c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0.625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8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0.5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4</v>
      </c>
      <c r="J168" s="28">
        <f t="shared" si="145"/>
        <v>0</v>
      </c>
      <c r="K168" s="28">
        <f t="shared" si="146"/>
        <v>0</v>
      </c>
      <c r="L168" s="28">
        <f t="shared" si="147"/>
        <v>0.5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>
        <v>2</v>
      </c>
      <c r="J169" s="28">
        <f t="shared" si="145"/>
        <v>0</v>
      </c>
      <c r="K169" s="28">
        <f t="shared" si="146"/>
        <v>0</v>
      </c>
      <c r="L169" s="28">
        <f t="shared" si="147"/>
        <v>0.375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3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7.5000000000000011E-2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>
        <v>3</v>
      </c>
      <c r="J172" s="28">
        <f t="shared" si="150"/>
        <v>0</v>
      </c>
      <c r="K172" s="28">
        <f t="shared" si="151"/>
        <v>0</v>
      </c>
      <c r="L172" s="28">
        <f t="shared" si="152"/>
        <v>0.15000000000000002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>
        <v>1</v>
      </c>
      <c r="J173" s="28">
        <f t="shared" si="150"/>
        <v>0</v>
      </c>
      <c r="K173" s="28">
        <f t="shared" si="151"/>
        <v>0</v>
      </c>
      <c r="L173" s="28">
        <f t="shared" si="152"/>
        <v>7.4999999999999997E-2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>
        <v>1</v>
      </c>
      <c r="J179" s="28">
        <f t="shared" si="160"/>
        <v>0</v>
      </c>
      <c r="K179" s="28">
        <f t="shared" si="161"/>
        <v>0</v>
      </c>
      <c r="L179" s="28">
        <f t="shared" si="162"/>
        <v>0.75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>
        <v>2</v>
      </c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1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12</v>
      </c>
      <c r="K189" s="60">
        <f t="shared" ref="K189" si="177">SUM(K148:K188)</f>
        <v>0</v>
      </c>
      <c r="L189" s="60">
        <f>SUM(L148:L188)</f>
        <v>49.925000000000004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12</v>
      </c>
      <c r="K190" s="59">
        <f>MIN(65-L190,SUM(K148:K188))</f>
        <v>0</v>
      </c>
      <c r="L190" s="59">
        <f>MIN(32.5,SUM(L148:L188))</f>
        <v>32.5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44.5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>
        <v>1</v>
      </c>
      <c r="J200" s="28">
        <f t="shared" si="180"/>
        <v>0</v>
      </c>
      <c r="K200" s="28">
        <f t="shared" si="181"/>
        <v>0</v>
      </c>
      <c r="L200" s="28">
        <f t="shared" si="182"/>
        <v>1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>
        <v>1</v>
      </c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0.25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>
        <v>1</v>
      </c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0.125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1.375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1.375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1.375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158.26250000000002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2025-06-20T03:33:23Z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