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2" documentId="8_{7655B85D-160E-4359-90BD-19835188F0B2}" xr6:coauthVersionLast="47" xr6:coauthVersionMax="47" xr10:uidLastSave="{9CAAEB98-AF09-48C0-9797-226835495A93}"/>
  <bookViews>
    <workbookView xWindow="-120" yWindow="-120" windowWidth="29040" windowHeight="15720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<sst xmlns="http://schemas.openxmlformats.org/spreadsheetml/2006/main" count="356" uniqueCount="199">
  <si>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</si>
  <si>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</si>
  <si>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</si>
  <si>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</si>
  <si>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</si>
  <si>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</si>
  <si>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</si>
  <si>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</si>
  <si>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</si>
  <si>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</si>
  <si>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</si>
  <si>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</si>
  <si>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</si>
  <si>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</si>
  <si>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</si>
  <si>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</si>
  <si>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</si>
  <si>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</si>
  <si>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</si>
  <si>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</si>
  <si>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</si>
  <si>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</si>
  <si>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</si>
  <si>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</si>
  <si>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</si>
  <si>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</si>
  <si>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</si>
  <si>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</si>
  <si>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</si>
  <si>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</si>
  <si>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</si>
  <si>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</si>
  <si>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</si>
  <si>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</si>
  <si>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</si>
  <si>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</si>
  <si>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</si>
  <si>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</si>
  <si>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</si>
  <si>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</si>
  <si>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</si>
  <si>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</si>
  <si>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</si>
  <si>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</si>
  <si>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</si>
  <si>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</si>
  <si>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</si>
  <si>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</si>
  <si>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</si>
  <si>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</si>
  <si>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</si>
  <si>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</si>
  <si>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</si>
  <si>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</si>
  <si>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</si>
  <si>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</si>
  <si>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</si>
  <si>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</si>
  <si>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</si>
  <si>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</si>
  <si>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</si>
  <si>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</si>
  <si>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</si>
  <si>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</si>
  <si>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</si>
  <si>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</si>
  <si>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</si>
  <si>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</si>
  <si>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</si>
  <si>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</si>
  <si>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</si>
  <si>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</si>
  <si>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</si>
  <si>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</si>
  <si>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</si>
  <si>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</si>
  <si>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</si>
  <si>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</si>
  <si>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</si>
  <si>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</si>
  <si>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</si>
  <si>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</si>
  <si>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</si>
  <si>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</si>
  <si>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</si>
  <si>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</si>
  <si>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</si>
  <si>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</si>
  <si>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</si>
  <si>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</si>
  <si>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</si>
  <si>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</si>
  <si>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</si>
  <si>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</si>
  <si>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</si>
  <si>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</si>
  <si>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</si>
  <si>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</si>
  <si>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</si>
  <si>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</si>
  <si>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</si>
  <si>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</si>
  <si>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</si>
  <si>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</si>
  <si>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</si>
  <si>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</si>
  <si>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</si>
  <si>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</si>
  <si>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</si>
  <si>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</si>
  <si>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</si>
  <si>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</si>
  <si>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</si>
  <si>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</si>
  <si>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</si>
  <si>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</si>
  <si>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</si>
  <si>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</si>
  <si>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</si>
  <si>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</si>
  <si>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</si>
  <si>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</si>
  <si>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</si>
  <si>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</si>
  <si>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</si>
  <si>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</si>
  <si>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</si>
  <si>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</si>
  <si>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</si>
  <si>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</si>
  <si>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</si>
  <si>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</si>
  <si>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</si>
  <si>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</si>
  <si>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</si>
  <si>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</si>
  <si>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</si>
  <si>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</si>
  <si>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</si>
  <si>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</si>
  <si>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</si>
  <si>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</si>
  <si>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</si>
  <si>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</si>
  <si>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</si>
  <si>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</si>
  <si>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</si>
  <si>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</si>
  <si>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</si>
  <si>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</si>
  <si>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</si>
  <si>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</si>
  <si>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</si>
  <si>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</si>
  <si>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</si>
  <si>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</si>
  <si>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</si>
  <si>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</si>
  <si>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</si>
  <si>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</si>
  <si>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</si>
  <si>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</si>
  <si>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</si>
  <si>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</si>
  <si>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</si>
  <si>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</si>
  <si>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</si>
  <si>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</si>
  <si>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</si>
  <si>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</si>
  <si>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</si>
  <si>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</si>
  <si>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</si>
  <si>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</si>
  <si>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</si>
  <si>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</si>
  <si>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</si>
  <si>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</si>
  <si>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</si>
  <si>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</si>
  <si>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</si>
  <si>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</si>
  <si>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</si>
  <si>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</si>
  <si>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</si>
  <si>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</si>
  <si>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</si>
  <si>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</si>
  <si>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</si>
  <si>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</si>
  <si>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</si>
  <si>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</si>
  <si>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</si>
  <si>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</si>
  <si>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</si>
  <si>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</si>
  <si>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</si>
  <si>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Nombre del Concursante: SANCHEZ GIL  JOSE</t>
  </si>
  <si>
    <t>Área de trabajo o asignatura: 0085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</si>
</sst>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zoomScaleNormal="100" zoomScaleSheetLayoutView="100" zoomScalePageLayoutView="140" workbookViewId="0">
      <selection activeCell="N16" sqref="N16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27.75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1.75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21.75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>
      <c r="A5" s="2"/>
      <c r="B5" s="61"/>
    </row>
    <row r="6" spans="1:12" ht="18.75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18.75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>
      <c r="A8" s="2"/>
      <c r="B8" s="61"/>
    </row>
    <row r="9" spans="1:12" ht="18.75">
      <c r="A9" s="2"/>
      <c r="B9" s="61"/>
      <c r="C9" s="69" t="s">
        <v>198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>
      <c r="A10" s="2"/>
      <c r="B10" s="61"/>
    </row>
    <row r="11" spans="1:12" ht="18.75">
      <c r="A11" s="2"/>
      <c r="B11" s="61"/>
      <c r="C11" s="69" t="s">
        <v>197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>
      <c r="A12" s="2"/>
      <c r="B12" s="61"/>
    </row>
    <row r="13" spans="1:12" ht="18.75" customHeight="1">
      <c r="A13" s="2"/>
      <c r="B13" s="63" t="s">
        <v>141</v>
      </c>
      <c r="C13" s="76" t="s">
        <v>6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7</v>
      </c>
      <c r="F14" s="105"/>
      <c r="G14" s="129" t="s">
        <v>8</v>
      </c>
      <c r="H14" s="130"/>
      <c r="I14" s="137" t="s">
        <v>9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10</v>
      </c>
      <c r="H15" s="9" t="s">
        <v>11</v>
      </c>
      <c r="I15" s="128"/>
      <c r="J15" s="128"/>
      <c r="K15" s="128"/>
      <c r="L15" s="128"/>
    </row>
    <row r="16" spans="1:12" ht="18.75">
      <c r="A16" s="2"/>
      <c r="B16" s="63"/>
      <c r="C16" s="141"/>
      <c r="D16" s="142"/>
      <c r="E16" s="9" t="s">
        <v>12</v>
      </c>
      <c r="F16" s="9" t="s">
        <v>13</v>
      </c>
      <c r="G16" s="9" t="s">
        <v>12</v>
      </c>
      <c r="H16" s="9" t="s">
        <v>13</v>
      </c>
      <c r="I16" s="128"/>
      <c r="J16" s="128"/>
      <c r="K16" s="128"/>
      <c r="L16" s="128"/>
    </row>
    <row r="17" spans="1:12" ht="18.75">
      <c r="A17" s="2"/>
      <c r="B17" s="63" t="s">
        <v>142</v>
      </c>
      <c r="C17" s="143" t="s">
        <v>14</v>
      </c>
      <c r="D17" s="144"/>
      <c r="E17" s="19">
        <v>30</v>
      </c>
      <c r="F17" s="19">
        <v>0</v>
      </c>
      <c r="G17" s="5">
        <v>1</v>
      </c>
      <c r="H17" s="5"/>
      <c r="I17" s="86">
        <f>MAX(G17*E17,H17*F17)</f>
        <v>30</v>
      </c>
      <c r="J17" s="86"/>
      <c r="K17" s="86"/>
      <c r="L17" s="86"/>
    </row>
    <row r="18" spans="1:12" ht="18.75">
      <c r="A18" s="2"/>
      <c r="B18" s="63" t="s">
        <v>143</v>
      </c>
      <c r="C18" s="143" t="s">
        <v>15</v>
      </c>
      <c r="D18" s="144"/>
      <c r="E18" s="19">
        <v>45</v>
      </c>
      <c r="F18" s="19">
        <v>15</v>
      </c>
      <c r="G18" s="5"/>
      <c r="H18" s="5"/>
      <c r="I18" s="86">
        <f>MAX(G18*E18,H18*F18)</f>
        <v>0</v>
      </c>
      <c r="J18" s="86"/>
      <c r="K18" s="86"/>
      <c r="L18" s="86"/>
    </row>
    <row r="19" spans="1:12" ht="18.75">
      <c r="A19" s="2"/>
      <c r="B19" s="63" t="s">
        <v>144</v>
      </c>
      <c r="C19" s="143" t="s">
        <v>16</v>
      </c>
      <c r="D19" s="144"/>
      <c r="E19" s="19">
        <v>100</v>
      </c>
      <c r="F19" s="19">
        <v>35</v>
      </c>
      <c r="G19" s="5"/>
      <c r="H19" s="5"/>
      <c r="I19" s="86">
        <f>MAX(G19*E19,H19*F19)</f>
        <v>0</v>
      </c>
      <c r="J19" s="86"/>
      <c r="K19" s="86"/>
      <c r="L19" s="86"/>
    </row>
    <row r="20" spans="1:12" ht="18.75">
      <c r="A20" s="2"/>
      <c r="B20" s="63" t="s">
        <v>145</v>
      </c>
      <c r="C20" s="143" t="s">
        <v>17</v>
      </c>
      <c r="D20" s="144"/>
      <c r="E20" s="19">
        <v>200</v>
      </c>
      <c r="F20" s="19">
        <v>70</v>
      </c>
      <c r="G20" s="5"/>
      <c r="H20" s="5"/>
      <c r="I20" s="86">
        <f>MAX(G20*E20,H20*F20)</f>
        <v>0</v>
      </c>
      <c r="J20" s="86"/>
      <c r="K20" s="86"/>
      <c r="L20" s="86"/>
    </row>
    <row r="21" spans="1:12" ht="18.75">
      <c r="A21" s="2"/>
      <c r="B21" s="63"/>
      <c r="C21" s="101" t="s">
        <v>18</v>
      </c>
      <c r="D21" s="102"/>
      <c r="E21" s="102"/>
      <c r="F21" s="102"/>
      <c r="G21" s="102"/>
      <c r="H21" s="103"/>
      <c r="I21" s="138">
        <f>IF(OR(G17=1,H17=1), MAX(I17:J20),"No cumple requisito")</f>
        <v>30</v>
      </c>
      <c r="J21" s="138"/>
      <c r="K21" s="138"/>
      <c r="L21" s="138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19" t="s">
        <v>19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7</v>
      </c>
      <c r="E24" s="132"/>
      <c r="F24" s="133"/>
      <c r="G24" s="134" t="s">
        <v>8</v>
      </c>
      <c r="H24" s="135"/>
      <c r="I24" s="136"/>
      <c r="J24" s="128" t="s">
        <v>20</v>
      </c>
      <c r="K24" s="128"/>
      <c r="L24" s="128"/>
    </row>
    <row r="25" spans="1:12" ht="18.75">
      <c r="A25" s="2"/>
      <c r="B25" s="63"/>
      <c r="C25" s="114"/>
      <c r="D25" s="111"/>
      <c r="E25" s="104"/>
      <c r="F25" s="105"/>
      <c r="G25" s="122" t="s">
        <v>21</v>
      </c>
      <c r="H25" s="124" t="s">
        <v>22</v>
      </c>
      <c r="I25" s="124" t="s">
        <v>23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5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1</v>
      </c>
      <c r="H30" s="4">
        <v>4</v>
      </c>
      <c r="I30" s="4"/>
      <c r="J30" s="19">
        <f t="shared" si="1"/>
        <v>5</v>
      </c>
      <c r="K30" s="19">
        <f t="shared" si="1"/>
        <v>10</v>
      </c>
      <c r="L30" s="19">
        <f t="shared" si="1"/>
        <v>0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71" t="s">
        <v>29</v>
      </c>
      <c r="D32" s="72"/>
      <c r="E32" s="72"/>
      <c r="F32" s="72"/>
      <c r="G32" s="72"/>
      <c r="H32" s="72"/>
      <c r="I32" s="73"/>
      <c r="J32" s="59">
        <f t="shared" ref="J32:K32" si="2">SUM(J29:J31)</f>
        <v>5</v>
      </c>
      <c r="K32" s="59">
        <f t="shared" si="2"/>
        <v>10</v>
      </c>
      <c r="L32" s="59">
        <f>SUM(L29:L31)</f>
        <v>0</v>
      </c>
    </row>
    <row r="33" spans="1:12" ht="18.75">
      <c r="A33" s="2"/>
      <c r="B33" s="63"/>
      <c r="C33" s="93" t="s">
        <v>30</v>
      </c>
      <c r="D33" s="94"/>
      <c r="E33" s="94"/>
      <c r="F33" s="94"/>
      <c r="G33" s="94"/>
      <c r="H33" s="94"/>
      <c r="I33" s="95"/>
      <c r="J33" s="59">
        <f>MIN(150-K33-L33,SUM(J29:J31))</f>
        <v>5</v>
      </c>
      <c r="K33" s="59">
        <f>MIN(75-L33,SUM(K29:K31))</f>
        <v>10</v>
      </c>
      <c r="L33" s="59">
        <f>MIN(37.5,SUM(L29:L31))</f>
        <v>0</v>
      </c>
    </row>
    <row r="34" spans="1:12" ht="18.75">
      <c r="A34" s="2"/>
      <c r="B34" s="63"/>
      <c r="C34" s="101" t="s">
        <v>18</v>
      </c>
      <c r="D34" s="102"/>
      <c r="E34" s="102"/>
      <c r="F34" s="102"/>
      <c r="G34" s="102"/>
      <c r="H34" s="102"/>
      <c r="I34" s="102"/>
      <c r="J34" s="87">
        <f>SUM(J33:L33)</f>
        <v>15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6" t="s">
        <v>31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7</v>
      </c>
      <c r="E37" s="104"/>
      <c r="F37" s="78" t="s">
        <v>8</v>
      </c>
      <c r="G37" s="78"/>
      <c r="H37" s="78"/>
      <c r="I37" s="78"/>
      <c r="J37" s="77" t="s">
        <v>20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32</v>
      </c>
      <c r="G38" s="118"/>
      <c r="H38" s="118" t="s">
        <v>33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12</v>
      </c>
      <c r="E39" s="26" t="s">
        <v>13</v>
      </c>
      <c r="F39" s="118" t="s">
        <v>12</v>
      </c>
      <c r="G39" s="118"/>
      <c r="H39" s="118" t="s">
        <v>13</v>
      </c>
      <c r="I39" s="118"/>
      <c r="J39" s="84"/>
      <c r="K39" s="85"/>
      <c r="L39" s="85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6"/>
      <c r="G40" s="117"/>
      <c r="H40" s="116"/>
      <c r="I40" s="120"/>
      <c r="J40" s="126">
        <f>F40*D40+H40*E40</f>
        <v>0</v>
      </c>
      <c r="K40" s="126"/>
      <c r="L40" s="126"/>
    </row>
    <row r="41" spans="1:12" ht="18.75">
      <c r="A41" s="2"/>
      <c r="B41" s="63"/>
      <c r="C41" s="101" t="s">
        <v>18</v>
      </c>
      <c r="D41" s="102"/>
      <c r="E41" s="102"/>
      <c r="F41" s="102"/>
      <c r="G41" s="102"/>
      <c r="H41" s="102"/>
      <c r="I41" s="102"/>
      <c r="J41" s="87">
        <f>MIN(J40,50)</f>
        <v>0</v>
      </c>
      <c r="K41" s="87"/>
      <c r="L41" s="87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19" t="s">
        <v>34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7</v>
      </c>
      <c r="E44" s="104"/>
      <c r="F44" s="105"/>
      <c r="G44" s="108" t="s">
        <v>8</v>
      </c>
      <c r="H44" s="109"/>
      <c r="I44" s="110"/>
      <c r="J44" s="128" t="s">
        <v>20</v>
      </c>
      <c r="K44" s="128"/>
      <c r="L44" s="128"/>
    </row>
    <row r="45" spans="1:12" ht="38.25">
      <c r="A45" s="2"/>
      <c r="B45" s="63"/>
      <c r="C45" s="114"/>
      <c r="D45" s="112"/>
      <c r="E45" s="106"/>
      <c r="F45" s="107"/>
      <c r="G45" s="10" t="s">
        <v>21</v>
      </c>
      <c r="H45" s="10" t="s">
        <v>35</v>
      </c>
      <c r="I45" s="10" t="s">
        <v>36</v>
      </c>
      <c r="J45" s="128"/>
      <c r="K45" s="128"/>
      <c r="L45" s="128"/>
    </row>
    <row r="46" spans="1:12" ht="18.75">
      <c r="A46" s="2"/>
      <c r="B46" s="63"/>
      <c r="C46" s="115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>
        <v>7</v>
      </c>
      <c r="I49" s="7">
        <v>3</v>
      </c>
      <c r="J49" s="19">
        <f t="shared" si="4"/>
        <v>0</v>
      </c>
      <c r="K49" s="19">
        <f t="shared" si="5"/>
        <v>7</v>
      </c>
      <c r="L49" s="19">
        <f t="shared" si="6"/>
        <v>1.5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1" t="s">
        <v>29</v>
      </c>
      <c r="D51" s="72"/>
      <c r="E51" s="72"/>
      <c r="F51" s="72"/>
      <c r="G51" s="72"/>
      <c r="H51" s="72"/>
      <c r="I51" s="73"/>
      <c r="J51" s="60">
        <f t="shared" ref="J51:K51" si="7">SUM(J47:J50)</f>
        <v>0</v>
      </c>
      <c r="K51" s="60">
        <f t="shared" si="7"/>
        <v>7</v>
      </c>
      <c r="L51" s="60">
        <f>SUM(L47:L50)</f>
        <v>1.5</v>
      </c>
    </row>
    <row r="52" spans="1:12" ht="28.5" customHeight="1">
      <c r="A52" s="2"/>
      <c r="B52" s="63"/>
      <c r="C52" s="93" t="s">
        <v>41</v>
      </c>
      <c r="D52" s="94"/>
      <c r="E52" s="94"/>
      <c r="F52" s="94"/>
      <c r="G52" s="94"/>
      <c r="H52" s="94"/>
      <c r="I52" s="95"/>
      <c r="J52" s="60">
        <f>MIN(60-K52-L52,SUM(J47:J50))</f>
        <v>0</v>
      </c>
      <c r="K52" s="60">
        <f>MIN(30-L52,SUM(K47:K50))</f>
        <v>7</v>
      </c>
      <c r="L52" s="60">
        <f>MIN(15,SUM(L47:L50))</f>
        <v>1.5</v>
      </c>
    </row>
    <row r="53" spans="1:12" ht="18.75">
      <c r="A53" s="2"/>
      <c r="B53" s="63"/>
      <c r="C53" s="101" t="s">
        <v>18</v>
      </c>
      <c r="D53" s="102"/>
      <c r="E53" s="102"/>
      <c r="F53" s="102"/>
      <c r="G53" s="102"/>
      <c r="H53" s="102"/>
      <c r="I53" s="103"/>
      <c r="J53" s="87">
        <f>SUM(J52:L52)</f>
        <v>8.5</v>
      </c>
      <c r="K53" s="87"/>
      <c r="L53" s="87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6" t="s">
        <v>42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7</v>
      </c>
      <c r="E56" s="104"/>
      <c r="F56" s="104"/>
      <c r="G56" s="85" t="s">
        <v>8</v>
      </c>
      <c r="H56" s="85"/>
      <c r="I56" s="85"/>
      <c r="J56" s="77" t="s">
        <v>20</v>
      </c>
      <c r="K56" s="78"/>
      <c r="L56" s="78"/>
    </row>
    <row r="57" spans="1:12" ht="38.25">
      <c r="A57" s="2"/>
      <c r="B57" s="63"/>
      <c r="C57" s="114"/>
      <c r="D57" s="112"/>
      <c r="E57" s="106"/>
      <c r="F57" s="107"/>
      <c r="G57" s="30" t="s">
        <v>21</v>
      </c>
      <c r="H57" s="30" t="s">
        <v>35</v>
      </c>
      <c r="I57" s="31" t="s">
        <v>36</v>
      </c>
      <c r="J57" s="85"/>
      <c r="K57" s="85"/>
      <c r="L57" s="85"/>
    </row>
    <row r="58" spans="1:12" ht="18.75">
      <c r="A58" s="2"/>
      <c r="B58" s="63"/>
      <c r="C58" s="114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0" t="s">
        <v>43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0" t="s">
        <v>47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0" t="s">
        <v>50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0" t="s">
        <v>51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4" t="s">
        <v>52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0" t="s">
        <v>56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0" t="s">
        <v>57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0" t="s">
        <v>60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0" t="s">
        <v>63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0" t="s">
        <v>66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0" t="s">
        <v>67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29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3" t="s">
        <v>71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1" t="s">
        <v>18</v>
      </c>
      <c r="D98" s="102"/>
      <c r="E98" s="102"/>
      <c r="F98" s="102"/>
      <c r="G98" s="102"/>
      <c r="H98" s="102"/>
      <c r="I98" s="102"/>
      <c r="J98" s="87">
        <f>SUM(J97:L97)</f>
        <v>0</v>
      </c>
      <c r="K98" s="87"/>
      <c r="L98" s="87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6" t="s">
        <v>72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7</v>
      </c>
      <c r="E102" s="104"/>
      <c r="F102" s="105"/>
      <c r="G102" s="108" t="s">
        <v>8</v>
      </c>
      <c r="H102" s="109"/>
      <c r="I102" s="110"/>
      <c r="J102" s="77" t="s">
        <v>20</v>
      </c>
      <c r="K102" s="78"/>
      <c r="L102" s="78"/>
    </row>
    <row r="103" spans="1:12" ht="38.25">
      <c r="A103" s="2"/>
      <c r="B103" s="63"/>
      <c r="C103" s="114"/>
      <c r="D103" s="112"/>
      <c r="E103" s="106"/>
      <c r="F103" s="107"/>
      <c r="G103" s="10" t="s">
        <v>21</v>
      </c>
      <c r="H103" s="10" t="s">
        <v>35</v>
      </c>
      <c r="I103" s="10" t="s">
        <v>36</v>
      </c>
      <c r="J103" s="85"/>
      <c r="K103" s="85"/>
      <c r="L103" s="85"/>
    </row>
    <row r="104" spans="1:12" ht="18.75">
      <c r="A104" s="2"/>
      <c r="B104" s="63"/>
      <c r="C104" s="114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0" t="s">
        <v>74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0" t="s">
        <v>78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0" t="s">
        <v>80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4" t="s">
        <v>82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0" t="s">
        <v>84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0" t="s">
        <v>87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0" t="s">
        <v>88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71" t="s">
        <v>29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93" t="s">
        <v>30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1" t="s">
        <v>18</v>
      </c>
      <c r="D136" s="102"/>
      <c r="E136" s="102"/>
      <c r="F136" s="102"/>
      <c r="G136" s="102"/>
      <c r="H136" s="102"/>
      <c r="I136" s="102"/>
      <c r="J136" s="87">
        <f>SUM(J135:L135)</f>
        <v>0</v>
      </c>
      <c r="K136" s="87"/>
      <c r="L136" s="87"/>
    </row>
    <row r="137" spans="1:12" ht="18.75">
      <c r="A137" s="2"/>
      <c r="B137" s="63"/>
    </row>
    <row r="138" spans="1:12" ht="18.75" customHeight="1">
      <c r="B138" s="63" t="s">
        <v>174</v>
      </c>
      <c r="C138" s="75" t="s">
        <v>89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7</v>
      </c>
      <c r="E139" s="104"/>
      <c r="F139" s="105"/>
      <c r="G139" s="108" t="s">
        <v>8</v>
      </c>
      <c r="H139" s="109"/>
      <c r="I139" s="110"/>
      <c r="J139" s="77" t="s">
        <v>20</v>
      </c>
      <c r="K139" s="78"/>
      <c r="L139" s="78"/>
    </row>
    <row r="140" spans="1:12" ht="38.25">
      <c r="A140" s="2"/>
      <c r="B140" s="63"/>
      <c r="C140" s="113"/>
      <c r="D140" s="106"/>
      <c r="E140" s="106"/>
      <c r="F140" s="107"/>
      <c r="G140" s="10" t="s">
        <v>21</v>
      </c>
      <c r="H140" s="10" t="s">
        <v>35</v>
      </c>
      <c r="I140" s="10" t="s">
        <v>36</v>
      </c>
      <c r="J140" s="79"/>
      <c r="K140" s="79"/>
      <c r="L140" s="79"/>
    </row>
    <row r="141" spans="1:12" ht="18.75">
      <c r="A141" s="2"/>
      <c r="B141" s="63"/>
      <c r="C141" s="11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7" t="s">
        <v>90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41" t="s">
        <v>91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18.75">
      <c r="A144" s="2"/>
      <c r="B144" s="63"/>
      <c r="C144" s="41" t="s">
        <v>92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18.75">
      <c r="A145" s="2"/>
      <c r="B145" s="63"/>
      <c r="C145" s="41" t="s">
        <v>93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18.75">
      <c r="A146" s="2"/>
      <c r="B146" s="63"/>
      <c r="C146" s="48" t="s">
        <v>94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176</v>
      </c>
      <c r="C147" s="80" t="s">
        <v>95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0" t="s">
        <v>98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0" t="s">
        <v>101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0" t="s">
        <v>102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0" t="s">
        <v>103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4" t="s">
        <v>106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99" t="s">
        <v>110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>
        <v>1</v>
      </c>
      <c r="I167" s="50"/>
      <c r="J167" s="28">
        <f t="shared" ref="J167:J169" si="145">G167*D167</f>
        <v>0</v>
      </c>
      <c r="K167" s="28">
        <f t="shared" ref="K167:K169" si="146">H167*E167</f>
        <v>0.125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0" t="s">
        <v>111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0" t="s">
        <v>112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0" t="s">
        <v>113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4" t="s">
        <v>114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0" t="s">
        <v>117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0" t="s">
        <v>118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29</v>
      </c>
      <c r="D189" s="72"/>
      <c r="E189" s="72"/>
      <c r="F189" s="72"/>
      <c r="G189" s="72"/>
      <c r="H189" s="72"/>
      <c r="I189" s="73"/>
      <c r="J189" s="60">
        <f>SUM(J143:J188)</f>
        <v>0</v>
      </c>
      <c r="K189" s="60">
        <f t="shared" ref="K189" si="177">SUM(K148:K188)</f>
        <v>0.125</v>
      </c>
      <c r="L189" s="60">
        <f>SUM(L148:L188)</f>
        <v>0</v>
      </c>
    </row>
    <row r="190" spans="1:12" ht="20.25" customHeight="1">
      <c r="A190" s="2"/>
      <c r="B190" s="63"/>
      <c r="C190" s="93" t="s">
        <v>121</v>
      </c>
      <c r="D190" s="94"/>
      <c r="E190" s="94"/>
      <c r="F190" s="94"/>
      <c r="G190" s="94"/>
      <c r="H190" s="94"/>
      <c r="I190" s="95"/>
      <c r="J190" s="59">
        <f>MIN(130-K190-L190,SUM(J143:J188))</f>
        <v>0</v>
      </c>
      <c r="K190" s="59">
        <f>MIN(65-L190,SUM(K148:K188))</f>
        <v>0.125</v>
      </c>
      <c r="L190" s="59">
        <f>MIN(32.5,SUM(L148:L188))</f>
        <v>0</v>
      </c>
    </row>
    <row r="191" spans="1:12" ht="18.75">
      <c r="A191" s="2"/>
      <c r="B191" s="63"/>
      <c r="C191" s="145" t="s">
        <v>18</v>
      </c>
      <c r="D191" s="146"/>
      <c r="E191" s="146"/>
      <c r="F191" s="146"/>
      <c r="G191" s="146"/>
      <c r="H191" s="146"/>
      <c r="I191" s="146"/>
      <c r="J191" s="87">
        <f>SUM(J190:L190)</f>
        <v>0.125</v>
      </c>
      <c r="K191" s="87"/>
      <c r="L191" s="87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6" t="s">
        <v>122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7</v>
      </c>
      <c r="E194" s="104"/>
      <c r="F194" s="105"/>
      <c r="G194" s="108" t="s">
        <v>8</v>
      </c>
      <c r="H194" s="109"/>
      <c r="I194" s="110"/>
      <c r="J194" s="77" t="s">
        <v>20</v>
      </c>
      <c r="K194" s="78"/>
      <c r="L194" s="78"/>
    </row>
    <row r="195" spans="1:12" ht="51">
      <c r="A195" s="2"/>
      <c r="B195" s="63"/>
      <c r="C195" s="114"/>
      <c r="D195" s="112"/>
      <c r="E195" s="106"/>
      <c r="F195" s="107"/>
      <c r="G195" s="10" t="s">
        <v>123</v>
      </c>
      <c r="H195" s="10" t="s">
        <v>124</v>
      </c>
      <c r="I195" s="10" t="s">
        <v>125</v>
      </c>
      <c r="J195" s="79"/>
      <c r="K195" s="79"/>
      <c r="L195" s="79"/>
    </row>
    <row r="196" spans="1:12" ht="18.75">
      <c r="A196" s="2"/>
      <c r="B196" s="63"/>
      <c r="C196" s="114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0" t="s">
        <v>126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127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130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0" t="s">
        <v>131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0" t="s">
        <v>135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0" t="s">
        <v>136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0" t="s">
        <v>138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139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71" t="s">
        <v>29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93" t="s">
        <v>41</v>
      </c>
      <c r="D224" s="94"/>
      <c r="E224" s="94"/>
      <c r="F224" s="94"/>
      <c r="G224" s="94"/>
      <c r="H224" s="94"/>
      <c r="I224" s="95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1" t="s">
        <v>18</v>
      </c>
      <c r="D225" s="102"/>
      <c r="E225" s="102"/>
      <c r="F225" s="102"/>
      <c r="G225" s="102"/>
      <c r="H225" s="102"/>
      <c r="I225" s="102"/>
      <c r="J225" s="87">
        <f>SUM(J224:L224)</f>
        <v>0</v>
      </c>
      <c r="K225" s="87"/>
      <c r="L225" s="87"/>
    </row>
    <row r="226" spans="1:12" ht="18.75">
      <c r="A226" s="2"/>
      <c r="B226" s="63"/>
    </row>
    <row r="227" spans="1:12" ht="18.75">
      <c r="A227" s="2"/>
      <c r="B227" s="63"/>
      <c r="C227" s="91" t="s">
        <v>140</v>
      </c>
      <c r="D227" s="91"/>
      <c r="E227" s="91"/>
      <c r="F227" s="91"/>
      <c r="G227" s="91"/>
      <c r="H227" s="91"/>
      <c r="I227" s="92"/>
      <c r="J227" s="88">
        <f>J225+J98+J34+I21+J191+J53+J41+J136</f>
        <v>53.625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2025-06-06T20:10:19Z</cp:lastPrinted>
  <dcterms:created xsi:type="dcterms:W3CDTF">2024-10-13T20:07:23Z</dcterms:created>
  <dcterms:modified xsi:type="dcterms:W3CDTF">2025-06-19T16:09:06Z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