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2" documentId="8_{43312243-B8EE-4552-8C11-0FE301210E7B}" xr6:coauthVersionLast="47" xr6:coauthVersionMax="47" xr10:uidLastSave="{52969E4A-0D5A-4A09-9BC4-0DEDB4EC4165}"/>
  <bookViews>
    <workbookView xWindow="-120" yWindow="-120" windowWidth="29040" windowHeight="1572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G4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<sst xmlns="http://schemas.openxmlformats.org/spreadsheetml/2006/main" count="301" uniqueCount="144">
  <si>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</si>
  <si>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</si>
  <si>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</si>
  <si>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</si>
  <si>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</si>
  <si>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</si>
  <si>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</si>
  <si>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</si>
  <si>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</si>
  <si>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</si>
  <si>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</si>
  <si>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</si>
  <si>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</si>
  <si>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</si>
  <si>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</si>
  <si>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</si>
  <si>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</si>
  <si>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</si>
  <si>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</si>
  <si>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</si>
  <si>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</si>
  <si>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</si>
  <si>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</si>
  <si>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</si>
  <si>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</si>
  <si>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</si>
  <si>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</si>
  <si>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</si>
  <si>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</si>
  <si>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</si>
  <si>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</si>
  <si>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</si>
  <si>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</si>
  <si>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</si>
  <si>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</si>
  <si>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</si>
  <si>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</si>
  <si>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</si>
  <si>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</si>
  <si>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</si>
  <si>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</si>
  <si>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</si>
  <si>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</si>
  <si>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</si>
  <si>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</si>
  <si>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</si>
  <si>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</si>
  <si>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</si>
  <si>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</si>
  <si>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</si>
  <si>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</si>
  <si>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</si>
  <si>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</si>
  <si>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</si>
  <si>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</si>
  <si>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</si>
  <si>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</si>
  <si>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</si>
  <si>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</si>
  <si>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</si>
  <si>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</si>
  <si>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</si>
  <si>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</si>
  <si>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</si>
  <si>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</si>
  <si>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</si>
  <si>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</si>
  <si>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</si>
  <si>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</si>
  <si>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</si>
  <si>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</si>
  <si>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</si>
  <si>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</si>
  <si>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</si>
  <si>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</si>
  <si>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</si>
  <si>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</si>
  <si>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</si>
  <si>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</si>
  <si>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</si>
  <si>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</si>
  <si>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</si>
  <si>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</si>
  <si>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</si>
  <si>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</si>
  <si>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</si>
  <si>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</si>
  <si>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</si>
  <si>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</si>
  <si>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</si>
  <si>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</si>
  <si>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</si>
  <si>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</si>
  <si>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</si>
  <si>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</si>
  <si>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</si>
  <si>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</si>
  <si>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</si>
  <si>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</si>
  <si>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</si>
  <si>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</si>
  <si>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</si>
  <si>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</si>
  <si>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</si>
  <si>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</si>
  <si>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</si>
  <si>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</si>
  <si>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</si>
  <si>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</si>
  <si>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</si>
  <si>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</si>
  <si>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</si>
  <si>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</si>
  <si>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</si>
  <si>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</si>
  <si>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</si>
  <si>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</si>
  <si>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</si>
  <si>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</si>
  <si>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</si>
  <si>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</si>
  <si>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</si>
  <si>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</si>
  <si>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</si>
  <si>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</si>
  <si>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</si>
  <si>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</si>
  <si>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</si>
  <si>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</si>
  <si>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</si>
  <si>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</si>
  <si>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</si>
  <si>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</si>
  <si>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</si>
  <si>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</si>
  <si>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</si>
  <si>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</si>
  <si>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</si>
  <si>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</si>
  <si>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</si>
  <si>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</si>
  <si>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</si>
  <si>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</si>
  <si>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García Juarez Jair Misael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</si>
</sst>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5" zoomScaleNormal="100" zoomScaleSheetLayoutView="100" zoomScalePageLayoutView="140" workbookViewId="0">
      <selection activeCell="H214" sqref="H214"/>
    </sheetView>
  </sheetViews>
  <sheetFormatPr baseColWidth="10" defaultColWidth="11.42578125" defaultRowHeight="15"/>
  <cols>
    <col min="1" max="1" width="13.140625" customWidth="1"/>
    <col min="2" max="2" width="6.28515625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6"/>
      <c r="B1" s="1" t="s">
        <v>0</v>
      </c>
    </row>
    <row r="2" spans="1:12" ht="27.75">
      <c r="A2" s="6"/>
      <c r="B2" s="2" t="s">
        <v>1</v>
      </c>
    </row>
    <row r="3" spans="1:12" ht="21.75">
      <c r="A3" s="6"/>
      <c r="B3" s="4" t="s">
        <v>2</v>
      </c>
    </row>
    <row r="4" spans="1:12" ht="21.75">
      <c r="A4" s="6"/>
      <c r="B4" s="4" t="s">
        <v>3</v>
      </c>
    </row>
    <row r="5" spans="1:12">
      <c r="A5" s="6"/>
    </row>
    <row r="6" spans="1:12" ht="18.75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.75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.75">
      <c r="A9" s="6"/>
      <c r="C9" s="3" t="s">
        <v>6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.75">
      <c r="A11" s="6"/>
      <c r="C11" s="3" t="s">
        <v>7</v>
      </c>
      <c r="D11" s="12"/>
      <c r="E11" s="139" t="s">
        <v>143</v>
      </c>
      <c r="F11" s="139"/>
      <c r="G11" s="139"/>
      <c r="H11" s="139"/>
      <c r="I11" s="139"/>
      <c r="J11" s="139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75">
      <c r="A17" s="6"/>
      <c r="C17" s="118" t="s">
        <v>16</v>
      </c>
      <c r="D17" s="119"/>
      <c r="E17" s="27">
        <v>30</v>
      </c>
      <c r="F17" s="27">
        <v>0</v>
      </c>
      <c r="G17" s="9">
        <v>1</v>
      </c>
      <c r="H17" s="9">
        <v>0</v>
      </c>
      <c r="I17" s="111">
        <f>MAX(G17*E17,H17*F17)</f>
        <v>30</v>
      </c>
      <c r="J17" s="111"/>
      <c r="K17" s="111"/>
      <c r="L17" s="111"/>
    </row>
    <row r="18" spans="1:12" ht="15.75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75">
      <c r="A19" s="6"/>
      <c r="C19" s="118" t="s">
        <v>18</v>
      </c>
      <c r="D19" s="119"/>
      <c r="E19" s="27">
        <v>100</v>
      </c>
      <c r="F19" s="27">
        <v>35</v>
      </c>
      <c r="G19" s="9"/>
      <c r="H19" s="9"/>
      <c r="I19" s="111">
        <f>MAX(G19*E19,H19*F19)</f>
        <v>0</v>
      </c>
      <c r="J19" s="111"/>
      <c r="K19" s="111"/>
      <c r="L19" s="111"/>
    </row>
    <row r="20" spans="1:12" ht="15.75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5.75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30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 ht="16.5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5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>
        <v>1</v>
      </c>
      <c r="I29" s="8"/>
      <c r="J29" s="27">
        <f t="shared" ref="J29:L31" si="1">G29*D29</f>
        <v>0</v>
      </c>
      <c r="K29" s="27">
        <f t="shared" si="1"/>
        <v>1.25</v>
      </c>
      <c r="L29" s="27">
        <f t="shared" si="1"/>
        <v>0</v>
      </c>
    </row>
    <row r="30" spans="1:12" ht="15.75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>
        <v>3</v>
      </c>
      <c r="I30" s="8"/>
      <c r="J30" s="27">
        <f t="shared" si="1"/>
        <v>0</v>
      </c>
      <c r="K30" s="27">
        <f t="shared" si="1"/>
        <v>7.5</v>
      </c>
      <c r="L30" s="27">
        <f t="shared" si="1"/>
        <v>0</v>
      </c>
    </row>
    <row r="31" spans="1:12" ht="31.5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 ht="16.5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8.75</v>
      </c>
      <c r="L32" s="68">
        <f>SUM(L29:L31)</f>
        <v>0</v>
      </c>
    </row>
    <row r="33" spans="1:12" ht="16.5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8.75</v>
      </c>
      <c r="L33" s="68">
        <f>MIN(37.5,SUM(L29:L31))</f>
        <v>0</v>
      </c>
    </row>
    <row r="34" spans="1:12" ht="15.75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8.75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5">
      <c r="A40" s="6"/>
      <c r="C40" s="7" t="s">
        <v>27</v>
      </c>
      <c r="D40" s="27">
        <v>2</v>
      </c>
      <c r="E40" s="27">
        <f>D40/2</f>
        <v>1</v>
      </c>
      <c r="F40" s="123">
        <v>3</v>
      </c>
      <c r="G40" s="124"/>
      <c r="H40" s="123"/>
      <c r="I40" s="126"/>
      <c r="J40" s="132">
        <f>F40*D40+H40*E40</f>
        <v>6</v>
      </c>
      <c r="K40" s="132"/>
      <c r="L40" s="132"/>
    </row>
    <row r="41" spans="1:12" ht="15.75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6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38.25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 ht="16.5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>
        <f>6+6</f>
        <v>12</v>
      </c>
      <c r="H47" s="11"/>
      <c r="I47" s="11">
        <v>40</v>
      </c>
      <c r="J47" s="27">
        <f>G47*D47</f>
        <v>0.60000000000000009</v>
      </c>
      <c r="K47" s="27">
        <f>H47*E47</f>
        <v>0</v>
      </c>
      <c r="L47" s="27">
        <f>I47*F47</f>
        <v>0.5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50+20+50</f>
        <v>120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1.2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>
        <v>4</v>
      </c>
      <c r="H49" s="11">
        <v>3</v>
      </c>
      <c r="I49" s="11">
        <v>3</v>
      </c>
      <c r="J49" s="27">
        <f t="shared" si="4"/>
        <v>8</v>
      </c>
      <c r="K49" s="27">
        <f t="shared" si="5"/>
        <v>3</v>
      </c>
      <c r="L49" s="27">
        <f t="shared" si="6"/>
        <v>1.5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8.6</v>
      </c>
      <c r="K51" s="69">
        <f t="shared" si="7"/>
        <v>3</v>
      </c>
      <c r="L51" s="69">
        <f>SUM(L47:L50)</f>
        <v>3.2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8.6</v>
      </c>
      <c r="K52" s="69">
        <f>MIN(30-L52,SUM(K47:K50))</f>
        <v>3</v>
      </c>
      <c r="L52" s="69">
        <f>MIN(15,SUM(L47:L50))</f>
        <v>3.2</v>
      </c>
    </row>
    <row r="53" spans="1:12" ht="15.75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14.8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38.25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 ht="16.5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 ht="33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 ht="16.5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 ht="16.5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 ht="16.5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 ht="16.5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 ht="16.5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 ht="16.5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 ht="16.5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 ht="16.5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 ht="16.5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 ht="16.5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 ht="16.5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 ht="16.5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 ht="16.5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 ht="16.5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3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 ht="16.5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 ht="16.5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 ht="16.5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 ht="16.5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 ht="16.5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3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75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38.25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 ht="16.5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 ht="16.5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 ht="16.5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 ht="16.5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 ht="16.5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 ht="16.5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 ht="16.5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 ht="16.5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 ht="16.5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 ht="16.5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 ht="16.5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 ht="16.5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 ht="16.5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9.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 ht="16.5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 ht="16.5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 ht="16.5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 ht="16.5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 ht="16.5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 ht="16.5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 ht="16.5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 ht="16.5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75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38.25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 ht="16.5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 ht="16.5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 ht="16.5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 ht="16.5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 ht="16.5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ht="16.5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 ht="16.5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 ht="16.5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 ht="16.5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 ht="16.5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 ht="16.5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 ht="16.5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 ht="16.5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 ht="16.5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 ht="16.5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 ht="16.5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 ht="16.5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 ht="16.5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8" t="s">
        <v>112</v>
      </c>
      <c r="D166" s="149">
        <v>0.25</v>
      </c>
      <c r="E166" s="149">
        <f t="shared" ref="E166:F169" si="144">D166/2</f>
        <v>0.125</v>
      </c>
      <c r="F166" s="149">
        <f t="shared" si="144"/>
        <v>6.25E-2</v>
      </c>
      <c r="G166" s="149"/>
      <c r="H166" s="149"/>
      <c r="I166" s="149"/>
      <c r="J166" s="149">
        <f>G166*D166+H166*E166</f>
        <v>0</v>
      </c>
      <c r="K166" s="149"/>
      <c r="L166" s="149"/>
    </row>
    <row r="167" spans="1:12" ht="16.5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>
        <v>4</v>
      </c>
      <c r="H167" s="59"/>
      <c r="I167" s="59"/>
      <c r="J167" s="37">
        <f t="shared" ref="J167:J169" si="145">G167*D167</f>
        <v>1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 ht="16.5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>
        <v>3</v>
      </c>
      <c r="H168" s="60">
        <v>0</v>
      </c>
      <c r="I168" s="60">
        <v>3</v>
      </c>
      <c r="J168" s="37">
        <f t="shared" si="145"/>
        <v>1.5</v>
      </c>
      <c r="K168" s="37">
        <f t="shared" si="146"/>
        <v>0</v>
      </c>
      <c r="L168" s="37">
        <f t="shared" si="147"/>
        <v>0.375</v>
      </c>
    </row>
    <row r="169" spans="1:12" ht="16.5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>
        <v>1</v>
      </c>
      <c r="H169" s="49"/>
      <c r="I169" s="49"/>
      <c r="J169" s="37">
        <f t="shared" si="145"/>
        <v>0.75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 ht="16.5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 ht="16.5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>
        <v>1</v>
      </c>
      <c r="H172" s="49"/>
      <c r="I172" s="49">
        <v>2</v>
      </c>
      <c r="J172" s="37">
        <f t="shared" si="150"/>
        <v>0.2</v>
      </c>
      <c r="K172" s="37">
        <f t="shared" si="151"/>
        <v>0</v>
      </c>
      <c r="L172" s="37">
        <f t="shared" si="152"/>
        <v>0.1</v>
      </c>
    </row>
    <row r="173" spans="1:12" ht="16.5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 ht="16.5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 ht="16.5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 ht="16.5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 ht="16.5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 ht="16.5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 ht="16.5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 ht="16.5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 ht="16.5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 ht="33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3.45</v>
      </c>
      <c r="K189" s="69">
        <f t="shared" ref="K189" si="177">SUM(K148:K188)</f>
        <v>0</v>
      </c>
      <c r="L189" s="69">
        <f>SUM(L148:L188)</f>
        <v>0.47499999999999998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3.45</v>
      </c>
      <c r="K190" s="68">
        <f>MIN(65-L190,SUM(K148:K188))</f>
        <v>0</v>
      </c>
      <c r="L190" s="68">
        <f>MIN(32.5,SUM(L148:L188))</f>
        <v>0.47499999999999998</v>
      </c>
    </row>
    <row r="191" spans="1:12" ht="15.75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3.9250000000000003</v>
      </c>
      <c r="K191" s="71"/>
      <c r="L191" s="71"/>
    </row>
    <row r="192" spans="1:12" ht="16.5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1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 ht="16.5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5" t="s">
        <v>129</v>
      </c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6" t="s">
        <v>132</v>
      </c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3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3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 ht="33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 ht="16.5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 ht="16.5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 ht="16.5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 ht="16.5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>
        <v>1</v>
      </c>
      <c r="I213" s="67"/>
      <c r="J213" s="38">
        <f t="shared" ref="J213:J216" si="202">G213*D213</f>
        <v>0</v>
      </c>
      <c r="K213" s="38">
        <f t="shared" ref="K213:K216" si="203">H213*E213</f>
        <v>0.25</v>
      </c>
      <c r="L213" s="38">
        <f t="shared" ref="L213:L216" si="204">I213*F213</f>
        <v>0</v>
      </c>
    </row>
    <row r="214" spans="1:12" ht="16.5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>
        <v>1</v>
      </c>
      <c r="I214" s="11"/>
      <c r="J214" s="37">
        <f t="shared" si="202"/>
        <v>0</v>
      </c>
      <c r="K214" s="37">
        <f t="shared" si="203"/>
        <v>0.5</v>
      </c>
      <c r="L214" s="37">
        <f t="shared" si="204"/>
        <v>0</v>
      </c>
    </row>
    <row r="215" spans="1:12" ht="16.5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49.5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 ht="16.5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 ht="16.5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 ht="16.5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 ht="16.5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 ht="16.5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0.75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0.75</v>
      </c>
      <c r="L224" s="69">
        <f>MIN(15,SUM(L199:L222))</f>
        <v>0</v>
      </c>
    </row>
    <row r="225" spans="1:15" ht="15.75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0.75</v>
      </c>
      <c r="K225" s="71"/>
      <c r="L225" s="71"/>
    </row>
    <row r="226" spans="1:15">
      <c r="A226" s="6"/>
    </row>
    <row r="227" spans="1:15" ht="18.75">
      <c r="A227" s="6"/>
      <c r="C227" s="143" t="s">
        <v>142</v>
      </c>
      <c r="D227" s="143"/>
      <c r="E227" s="143"/>
      <c r="F227" s="143"/>
      <c r="G227" s="143"/>
      <c r="H227" s="143"/>
      <c r="I227" s="144"/>
      <c r="J227" s="140">
        <f>J225+J98+J34+I21+J191+J53+J41+J136</f>
        <v>64.224999999999994</v>
      </c>
      <c r="K227" s="141"/>
      <c r="L227" s="142"/>
    </row>
    <row r="237" spans="1:15">
      <c r="O237" s="26"/>
    </row>
  </sheetData>
  <mergeCells count="144">
    <mergeCell ref="E11:J11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2024-11-06T18:27:03Z</cp:lastPrinted>
  <dcterms:created xsi:type="dcterms:W3CDTF">2024-10-13T20:07:23Z</dcterms:created>
  <dcterms:modified xsi:type="dcterms:W3CDTF">2025-06-18T05:33:09Z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