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8" documentId="8_{B4008C44-C1A4-45F6-8626-2892CC60F882}" xr6:coauthVersionLast="47" xr6:coauthVersionMax="47" xr10:uidLastSave="{6512A701-F4B1-4707-BD25-6B249DE60A44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<sst xmlns="http://schemas.openxmlformats.org/spreadsheetml/2006/main" count="319" uniqueCount="162">
  <si>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</si>
  <si>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</si>
  <si>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</si>
  <si>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</si>
  <si>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</si>
  <si>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</si>
  <si>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</si>
  <si>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</si>
  <si>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</si>
  <si>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</si>
  <si>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</si>
  <si>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</si>
  <si>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</si>
  <si>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</si>
  <si>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</si>
  <si>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</si>
  <si>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</si>
  <si>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</si>
  <si>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</si>
  <si>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</si>
  <si>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</si>
  <si>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</si>
  <si>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</si>
  <si>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</si>
  <si>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</si>
  <si>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</si>
  <si>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</si>
  <si>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</si>
  <si>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</si>
  <si>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</si>
  <si>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</si>
  <si>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</si>
  <si>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</si>
  <si>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</si>
  <si>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</si>
  <si>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</si>
  <si>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</si>
  <si>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</si>
  <si>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</si>
  <si>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</si>
  <si>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</si>
  <si>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</si>
  <si>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</si>
  <si>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</si>
  <si>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</si>
  <si>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</si>
  <si>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</si>
  <si>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</si>
  <si>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</si>
  <si>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</si>
  <si>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</si>
  <si>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</si>
  <si>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</si>
  <si>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</si>
  <si>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</si>
  <si>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</si>
  <si>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</si>
  <si>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</si>
  <si>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</si>
  <si>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</si>
  <si>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</si>
  <si>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</si>
  <si>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</si>
  <si>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</si>
  <si>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</si>
  <si>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</si>
  <si>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</si>
  <si>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</si>
  <si>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</si>
  <si>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</si>
  <si>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</si>
  <si>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</si>
  <si>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</si>
  <si>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</si>
  <si>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</si>
  <si>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</si>
  <si>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</si>
  <si>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</si>
  <si>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</si>
  <si>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</si>
  <si>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</si>
  <si>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</si>
  <si>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</si>
  <si>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</si>
  <si>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</si>
  <si>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</si>
  <si>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</si>
  <si>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</si>
  <si>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</si>
  <si>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</si>
  <si>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</si>
  <si>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</si>
  <si>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</si>
  <si>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</si>
  <si>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</si>
  <si>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</si>
  <si>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</si>
  <si>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</si>
  <si>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</si>
  <si>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</si>
  <si>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</si>
  <si>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</si>
  <si>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</si>
  <si>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</si>
  <si>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</si>
  <si>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</si>
  <si>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</si>
  <si>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</si>
  <si>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</si>
  <si>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</si>
  <si>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</si>
  <si>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</si>
  <si>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</si>
  <si>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</si>
  <si>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</si>
  <si>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</si>
  <si>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</si>
  <si>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</si>
  <si>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</si>
  <si>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</si>
  <si>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</si>
  <si>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</si>
  <si>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</si>
  <si>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</si>
  <si>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</si>
  <si>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</si>
  <si>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</si>
  <si>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</si>
  <si>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</si>
  <si>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</si>
  <si>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</si>
  <si>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</si>
  <si>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</si>
  <si>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</si>
  <si>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</si>
  <si>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</si>
  <si>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</si>
  <si>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</si>
  <si>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</si>
  <si>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</si>
  <si>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</si>
  <si>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</si>
  <si>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</si>
  <si>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Orozco Casillas Gabriel Alejandro</t>
  </si>
  <si>
    <t>I.</t>
  </si>
  <si>
    <t>I.A</t>
  </si>
  <si>
    <t>I.B</t>
  </si>
  <si>
    <t>I.C</t>
  </si>
  <si>
    <t>I.D</t>
  </si>
  <si>
    <t>II.</t>
  </si>
  <si>
    <t>II.A</t>
  </si>
  <si>
    <t>II.B</t>
  </si>
  <si>
    <t>III</t>
  </si>
  <si>
    <t>IV</t>
  </si>
  <si>
    <t>V</t>
  </si>
  <si>
    <t>V.A</t>
  </si>
  <si>
    <t>V.B</t>
  </si>
  <si>
    <t>V.C</t>
  </si>
  <si>
    <t>V.D</t>
  </si>
  <si>
    <t>V.E</t>
  </si>
  <si>
    <t>V.F</t>
  </si>
  <si>
    <t>V.G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</si>
</sst>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07" zoomScaleNormal="100" zoomScaleSheetLayoutView="100" zoomScalePageLayoutView="140" workbookViewId="0">
      <selection activeCell="C51" sqref="C51:I51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B13" t="s">
        <v>144</v>
      </c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B17" t="s">
        <v>145</v>
      </c>
      <c r="C17" s="118" t="s">
        <v>16</v>
      </c>
      <c r="D17" s="119"/>
      <c r="E17" s="27">
        <v>30</v>
      </c>
      <c r="F17" s="27">
        <v>0</v>
      </c>
      <c r="G17" s="9">
        <v>1</v>
      </c>
      <c r="H17" s="9">
        <v>0</v>
      </c>
      <c r="I17" s="111">
        <f>MAX(G17*E17,H17*F17)</f>
        <v>30</v>
      </c>
      <c r="J17" s="111"/>
      <c r="K17" s="111"/>
      <c r="L17" s="111"/>
    </row>
    <row r="18" spans="1:12" ht="15.75">
      <c r="A18" s="6"/>
      <c r="B18" t="s">
        <v>146</v>
      </c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B19" t="s">
        <v>147</v>
      </c>
      <c r="C19" s="118" t="s">
        <v>18</v>
      </c>
      <c r="D19" s="119"/>
      <c r="E19" s="27">
        <v>100</v>
      </c>
      <c r="F19" s="27">
        <v>35</v>
      </c>
      <c r="G19" s="9">
        <v>1</v>
      </c>
      <c r="H19" s="9"/>
      <c r="I19" s="111">
        <f>MAX(G19*E19,H19*F19)</f>
        <v>100</v>
      </c>
      <c r="J19" s="111"/>
      <c r="K19" s="111"/>
      <c r="L19" s="111"/>
    </row>
    <row r="20" spans="1:12" ht="15.75">
      <c r="A20" s="6"/>
      <c r="B20" t="s">
        <v>148</v>
      </c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100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B23" t="s">
        <v>149</v>
      </c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B28" t="s">
        <v>150</v>
      </c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1</v>
      </c>
      <c r="H30" s="8">
        <v>6</v>
      </c>
      <c r="I30" s="8"/>
      <c r="J30" s="27">
        <f t="shared" si="1"/>
        <v>5</v>
      </c>
      <c r="K30" s="27">
        <f t="shared" si="1"/>
        <v>15</v>
      </c>
      <c r="L30" s="27">
        <f t="shared" si="1"/>
        <v>0</v>
      </c>
    </row>
    <row r="31" spans="1:12" ht="31.5">
      <c r="A31" s="6"/>
      <c r="B31" t="s">
        <v>151</v>
      </c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5</v>
      </c>
      <c r="K32" s="68">
        <f t="shared" si="2"/>
        <v>15</v>
      </c>
      <c r="L32" s="68">
        <f>SUM(L29:L31)</f>
        <v>0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5</v>
      </c>
      <c r="K33" s="68">
        <f>MIN(75-L33,SUM(K29:K31))</f>
        <v>15</v>
      </c>
      <c r="L33" s="68">
        <f>MIN(37.5,SUM(L29:L31))</f>
        <v>0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20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B36" t="s">
        <v>152</v>
      </c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>
        <v>7</v>
      </c>
      <c r="G40" s="124"/>
      <c r="H40" s="123"/>
      <c r="I40" s="126"/>
      <c r="J40" s="132">
        <f>F40*D40+H40*E40</f>
        <v>14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14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B43" t="s">
        <v>153</v>
      </c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v>43</v>
      </c>
      <c r="I47" s="11"/>
      <c r="J47" s="27">
        <f>G47*D47</f>
        <v>0</v>
      </c>
      <c r="K47" s="27">
        <f>H47*E47</f>
        <v>1.075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v>100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1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>
        <v>9</v>
      </c>
      <c r="I50" s="11"/>
      <c r="J50" s="27">
        <f t="shared" si="4"/>
        <v>0</v>
      </c>
      <c r="K50" s="27">
        <f t="shared" si="5"/>
        <v>13.5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14.574999999999999</v>
      </c>
      <c r="L51" s="69">
        <f>SUM(L47:L50)</f>
        <v>1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14.574999999999999</v>
      </c>
      <c r="L52" s="69">
        <f>MIN(15,SUM(L47:L50))</f>
        <v>1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15.574999999999999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B55" t="s">
        <v>154</v>
      </c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B59" s="24" t="s">
        <v>155</v>
      </c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B63" s="24" t="s">
        <v>156</v>
      </c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B66" s="24" t="s">
        <v>157</v>
      </c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 t="s">
        <v>158</v>
      </c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B72" s="24" t="s">
        <v>159</v>
      </c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 t="s">
        <v>160</v>
      </c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 t="s">
        <v>161</v>
      </c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>
        <v>1</v>
      </c>
      <c r="I152" s="43"/>
      <c r="J152" s="46">
        <f t="shared" si="121"/>
        <v>0</v>
      </c>
      <c r="K152" s="46">
        <f t="shared" si="122"/>
        <v>4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v>7</v>
      </c>
      <c r="I167" s="59">
        <v>1</v>
      </c>
      <c r="J167" s="37">
        <f t="shared" ref="J167:J169" si="145">G167*D167</f>
        <v>0</v>
      </c>
      <c r="K167" s="37">
        <f t="shared" ref="K167:K169" si="146">H167*E167</f>
        <v>0.875</v>
      </c>
      <c r="L167" s="37">
        <f t="shared" ref="L167:L169" si="147">I167*F167</f>
        <v>6.25E-2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>
        <v>1</v>
      </c>
      <c r="H168" s="60"/>
      <c r="I168" s="60"/>
      <c r="J168" s="37">
        <f t="shared" si="145"/>
        <v>0.5</v>
      </c>
      <c r="K168" s="37">
        <f t="shared" si="146"/>
        <v>0</v>
      </c>
      <c r="L168" s="37">
        <f t="shared" si="147"/>
        <v>0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0.5</v>
      </c>
      <c r="K189" s="69">
        <f t="shared" ref="K189" si="177">SUM(K148:K188)</f>
        <v>4.875</v>
      </c>
      <c r="L189" s="69">
        <f>SUM(L148:L188)</f>
        <v>6.25E-2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0.5</v>
      </c>
      <c r="K190" s="68">
        <f>MIN(65-L190,SUM(K148:K188))</f>
        <v>4.875</v>
      </c>
      <c r="L190" s="68">
        <f>MIN(32.5,SUM(L148:L188))</f>
        <v>6.25E-2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5.4375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>
        <v>2</v>
      </c>
      <c r="I213" s="67"/>
      <c r="J213" s="38">
        <f t="shared" ref="J213:J216" si="202">G213*D213</f>
        <v>0</v>
      </c>
      <c r="K213" s="38">
        <f t="shared" ref="K213:K216" si="203">H213*E213</f>
        <v>0.5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>
        <v>2</v>
      </c>
      <c r="I214" s="11"/>
      <c r="J214" s="37">
        <f t="shared" si="202"/>
        <v>0</v>
      </c>
      <c r="K214" s="37">
        <f t="shared" si="203"/>
        <v>1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1.5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1.5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1.5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156.51249999999999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2025-06-18T03:39:39Z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