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<sst xmlns="http://schemas.openxmlformats.org/spreadsheetml/2006/main" count="356" uniqueCount="199">
  <si>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</si>
  <si>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</si>
  <si>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</si>
  <si>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</si>
  <si>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</si>
  <si>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</si>
  <si>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</si>
  <si>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</si>
  <si>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</si>
  <si>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</si>
  <si>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</si>
  <si>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</si>
  <si>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</si>
  <si>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</si>
  <si>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</si>
  <si>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</si>
  <si>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</si>
  <si>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</si>
  <si>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</si>
  <si>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</si>
  <si>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</si>
  <si>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</si>
  <si>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</si>
  <si>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</si>
  <si>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</si>
  <si>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</si>
  <si>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</si>
  <si>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</si>
  <si>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</si>
  <si>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</si>
  <si>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</si>
  <si>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</si>
  <si>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</si>
  <si>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</si>
  <si>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</si>
  <si>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</si>
  <si>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</si>
  <si>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</si>
  <si>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</si>
  <si>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</si>
  <si>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</si>
  <si>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</si>
  <si>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</si>
  <si>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</si>
  <si>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</si>
  <si>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</si>
  <si>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</si>
  <si>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</si>
  <si>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</si>
  <si>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</si>
  <si>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</si>
  <si>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</si>
  <si>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</si>
  <si>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</si>
  <si>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</si>
  <si>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</si>
  <si>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</si>
  <si>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</si>
  <si>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</si>
  <si>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</si>
  <si>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</si>
  <si>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</si>
  <si>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</si>
  <si>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</si>
  <si>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</si>
  <si>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</si>
  <si>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</si>
  <si>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</si>
  <si>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</si>
  <si>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</si>
  <si>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</si>
  <si>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</si>
  <si>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</si>
  <si>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</si>
  <si>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</si>
  <si>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</si>
  <si>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</si>
  <si>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</si>
  <si>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</si>
  <si>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</si>
  <si>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</si>
  <si>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</si>
  <si>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</si>
  <si>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</si>
  <si>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</si>
  <si>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</si>
  <si>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</si>
  <si>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</si>
  <si>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</si>
  <si>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</si>
  <si>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</si>
  <si>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</si>
  <si>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</si>
  <si>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</si>
  <si>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</si>
  <si>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</si>
  <si>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</si>
  <si>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</si>
  <si>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</si>
  <si>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</si>
  <si>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</si>
  <si>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</si>
  <si>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</si>
  <si>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</si>
  <si>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</si>
  <si>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</si>
  <si>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</si>
  <si>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</si>
  <si>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</si>
  <si>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</si>
  <si>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</si>
  <si>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</si>
  <si>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</si>
  <si>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</si>
  <si>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</si>
  <si>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</si>
  <si>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</si>
  <si>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</si>
  <si>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</si>
  <si>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</si>
  <si>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</si>
  <si>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</si>
  <si>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</si>
  <si>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</si>
  <si>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</si>
  <si>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</si>
  <si>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</si>
  <si>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</si>
  <si>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</si>
  <si>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</si>
  <si>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</si>
  <si>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</si>
  <si>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</si>
  <si>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</si>
  <si>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</si>
  <si>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</si>
  <si>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</si>
  <si>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</si>
  <si>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</si>
  <si>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</si>
  <si>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</si>
  <si>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</si>
  <si>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</si>
  <si>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</si>
  <si>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</si>
  <si>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</si>
  <si>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</si>
  <si>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</si>
  <si>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</si>
  <si>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</si>
  <si>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</si>
  <si>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</si>
  <si>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</si>
  <si>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</si>
  <si>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</si>
  <si>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</si>
  <si>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</si>
  <si>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</si>
  <si>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</si>
  <si>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</si>
  <si>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</si>
  <si>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</si>
  <si>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</si>
  <si>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</si>
  <si>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</si>
  <si>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</si>
  <si>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</si>
  <si>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</si>
  <si>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</si>
  <si>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</si>
  <si>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</si>
  <si>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</si>
  <si>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</si>
  <si>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</si>
  <si>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</si>
  <si>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</si>
  <si>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</si>
  <si>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</si>
  <si>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</si>
  <si>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</si>
  <si>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</si>
  <si>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</si>
  <si>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</si>
  <si>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</si>
  <si>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</si>
  <si>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</si>
  <si>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</si>
  <si>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</si>
  <si>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</si>
  <si>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</si>
  <si>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</si>
  <si>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</si>
  <si>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</si>
  <si>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</si>
  <si>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</si>
  <si>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</si>
  <si>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</si>
  <si>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</si>
  <si>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Oscar Alberto Tanahara Romero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</si>
</sst>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topLeftCell="A19" zoomScaleNormal="100" zoomScaleSheetLayoutView="100" zoomScalePageLayoutView="140" workbookViewId="0">
      <selection activeCell="G30" sqref="G30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41.2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7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7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27">
      <c r="A5" s="2"/>
      <c r="B5" s="61"/>
    </row>
    <row r="6" spans="1:12" ht="29.2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29.2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 ht="27">
      <c r="A8" s="2"/>
      <c r="B8" s="61"/>
    </row>
    <row r="9" spans="1:12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27">
      <c r="A10" s="2"/>
      <c r="B10" s="61"/>
    </row>
    <row r="11" spans="1:12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 ht="27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34.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34.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34.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34.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/>
      <c r="I19" s="86">
        <f>MAX(G19*E19,H19*F19)</f>
        <v>0</v>
      </c>
      <c r="J19" s="86"/>
      <c r="K19" s="86"/>
      <c r="L19" s="86"/>
    </row>
    <row r="20" spans="1:12" ht="34.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34.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30</v>
      </c>
      <c r="J21" s="138"/>
      <c r="K21" s="138"/>
      <c r="L21" s="138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34.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11</v>
      </c>
      <c r="H30" s="4">
        <v>7</v>
      </c>
      <c r="I30" s="4"/>
      <c r="J30" s="19">
        <f t="shared" si="1"/>
        <v>55</v>
      </c>
      <c r="K30" s="19">
        <f t="shared" si="1"/>
        <v>17.5</v>
      </c>
      <c r="L30" s="19">
        <f t="shared" si="1"/>
        <v>0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34.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55</v>
      </c>
      <c r="K32" s="59">
        <f t="shared" si="2"/>
        <v>17.5</v>
      </c>
      <c r="L32" s="59">
        <f>SUM(L29:L31)</f>
        <v>0</v>
      </c>
    </row>
    <row r="33" spans="1:12" ht="34.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55</v>
      </c>
      <c r="K33" s="59">
        <f>MIN(75-L33,SUM(K29:K31))</f>
        <v>17.5</v>
      </c>
      <c r="L33" s="59">
        <f>MIN(37.5,SUM(L29:L31))</f>
        <v>0</v>
      </c>
    </row>
    <row r="34" spans="1:12" ht="34.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72.5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6">
        <v>16</v>
      </c>
      <c r="G40" s="117"/>
      <c r="H40" s="116"/>
      <c r="I40" s="120"/>
      <c r="J40" s="126">
        <f>F40*D40+H40*E40</f>
        <v>32</v>
      </c>
      <c r="K40" s="126"/>
      <c r="L40" s="126"/>
    </row>
    <row r="41" spans="1:12" ht="34.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32</v>
      </c>
      <c r="K41" s="87"/>
      <c r="L41" s="87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4.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34.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v>20</v>
      </c>
      <c r="H47" s="7">
        <v>85</v>
      </c>
      <c r="I47" s="7">
        <v>140</v>
      </c>
      <c r="J47" s="19">
        <f>G47*D47</f>
        <v>1</v>
      </c>
      <c r="K47" s="19">
        <f>H47*E47</f>
        <v>2.125</v>
      </c>
      <c r="L47" s="19">
        <f>I47*F47</f>
        <v>1.75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240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2.4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>
        <v>9</v>
      </c>
      <c r="I49" s="7"/>
      <c r="J49" s="19">
        <f t="shared" si="4"/>
        <v>0</v>
      </c>
      <c r="K49" s="19">
        <f t="shared" si="5"/>
        <v>9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1</v>
      </c>
      <c r="K51" s="60">
        <f t="shared" si="7"/>
        <v>11.125</v>
      </c>
      <c r="L51" s="60">
        <f>SUM(L47:L50)</f>
        <v>4.1500000000000004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1</v>
      </c>
      <c r="K52" s="60">
        <f>MIN(30-L52,SUM(K47:K50))</f>
        <v>11.125</v>
      </c>
      <c r="L52" s="60">
        <f>MIN(15,SUM(L47:L50))</f>
        <v>4.1500000000000004</v>
      </c>
    </row>
    <row r="53" spans="1:12" ht="34.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16.274999999999999</v>
      </c>
      <c r="K53" s="87"/>
      <c r="L53" s="87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4.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34.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34.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4.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34.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34.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34.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4.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34.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34.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34.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34.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34.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>
        <v>1</v>
      </c>
      <c r="I155" s="34"/>
      <c r="J155" s="37">
        <f t="shared" si="126"/>
        <v>0</v>
      </c>
      <c r="K155" s="37">
        <f t="shared" si="127"/>
        <v>1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>
        <v>1</v>
      </c>
      <c r="I168" s="51"/>
      <c r="J168" s="28">
        <f t="shared" si="145"/>
        <v>0</v>
      </c>
      <c r="K168" s="28">
        <f t="shared" si="146"/>
        <v>0.25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1.25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1.25</v>
      </c>
      <c r="L190" s="59">
        <f>MIN(32.5,SUM(L148:L188))</f>
        <v>0</v>
      </c>
    </row>
    <row r="191" spans="1:12" ht="34.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1.25</v>
      </c>
      <c r="K191" s="87"/>
      <c r="L191" s="87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38.25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34.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34.5">
      <c r="A226" s="2"/>
      <c r="B226" s="63"/>
    </row>
    <row r="227" spans="1:12" ht="34.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152.02500000000001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purl.org/dc/dcmitype/"/>
    <ds:schemaRef ds:uri="http://schemas.microsoft.com/office/2006/documentManagement/types"/>
    <ds:schemaRef ds:uri="cc15edec-c94c-48f8-8b02-96fa689750a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1b538597-5253-466c-98b9-ead4868bbad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2025-06-20T19:04:01Z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